
<file path=[Content_Types].xml><?xml version="1.0" encoding="utf-8"?>
<Types xmlns="http://schemas.openxmlformats.org/package/2006/content-types"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28455" windowHeight="11700" firstSheet="7" activeTab="11"/>
  </bookViews>
  <sheets>
    <sheet name="Rekapitulace stavby" sheetId="1" r:id="rId1"/>
    <sheet name="část  STAV - Stavební část" sheetId="2" r:id="rId2"/>
    <sheet name="část ÚT - F.1.4.a - Zaříz..." sheetId="3" r:id="rId3"/>
    <sheet name="část VZT - F.1.4.c - Zaří..." sheetId="4" r:id="rId4"/>
    <sheet name="část ZTI - F.1.4.e - Zdra..." sheetId="5" r:id="rId5"/>
    <sheet name="část EI - F.1.4.g - Zaříz..." sheetId="6" r:id="rId6"/>
    <sheet name="část SLP - F.1.4.h - Zaří..." sheetId="7" r:id="rId7"/>
    <sheet name="část GASTRO - F.1.4.i - T..." sheetId="8" r:id="rId8"/>
    <sheet name="část INT - F.1.5. - Interiér" sheetId="9" r:id="rId9"/>
    <sheet name="SO 07 - Domovní plynovod" sheetId="10" r:id="rId10"/>
    <sheet name="PŘÍSTUP - Oprava chodníku..." sheetId="11" r:id="rId11"/>
    <sheet name="VRN - Vedlejší rozpočtové..." sheetId="12" r:id="rId12"/>
  </sheets>
  <definedNames>
    <definedName name="_xlnm._FilterDatabase" localSheetId="1" hidden="1">'část  STAV - Stavební část'!$C$155:$K$2161</definedName>
    <definedName name="_xlnm._FilterDatabase" localSheetId="5" hidden="1">'část EI - F.1.4.g - Zaříz...'!$C$121:$K$126</definedName>
    <definedName name="_xlnm._FilterDatabase" localSheetId="7" hidden="1">'část GASTRO - F.1.4.i - T...'!$C$121:$K$125</definedName>
    <definedName name="_xlnm._FilterDatabase" localSheetId="8" hidden="1">'část INT - F.1.5. - Interiér'!$C$123:$K$154</definedName>
    <definedName name="_xlnm._FilterDatabase" localSheetId="6" hidden="1">'část SLP - F.1.4.h - Zaří...'!$C$121:$K$125</definedName>
    <definedName name="_xlnm._FilterDatabase" localSheetId="2" hidden="1">'část ÚT - F.1.4.a - Zaříz...'!$C$121:$K$125</definedName>
    <definedName name="_xlnm._FilterDatabase" localSheetId="3" hidden="1">'část VZT - F.1.4.c - Zaří...'!$C$121:$K$125</definedName>
    <definedName name="_xlnm._FilterDatabase" localSheetId="4" hidden="1">'část ZTI - F.1.4.e - Zdra...'!$C$121:$K$125</definedName>
    <definedName name="_xlnm._FilterDatabase" localSheetId="10" hidden="1">'PŘÍSTUP - Oprava chodníku...'!$C$117:$K$121</definedName>
    <definedName name="_xlnm._FilterDatabase" localSheetId="9" hidden="1">'SO 07 - Domovní plynovod'!$C$117:$K$121</definedName>
    <definedName name="_xlnm._FilterDatabase" localSheetId="11" hidden="1">'VRN - Vedlejší rozpočtové...'!$C$120:$K$130</definedName>
    <definedName name="_xlnm.Print_Titles" localSheetId="1">'část  STAV - Stavební část'!$155:$155</definedName>
    <definedName name="_xlnm.Print_Titles" localSheetId="5">'část EI - F.1.4.g - Zaříz...'!$121:$121</definedName>
    <definedName name="_xlnm.Print_Titles" localSheetId="7">'část GASTRO - F.1.4.i - T...'!$121:$121</definedName>
    <definedName name="_xlnm.Print_Titles" localSheetId="8">'část INT - F.1.5. - Interiér'!$123:$123</definedName>
    <definedName name="_xlnm.Print_Titles" localSheetId="6">'část SLP - F.1.4.h - Zaří...'!$121:$121</definedName>
    <definedName name="_xlnm.Print_Titles" localSheetId="2">'část ÚT - F.1.4.a - Zaříz...'!$121:$121</definedName>
    <definedName name="_xlnm.Print_Titles" localSheetId="3">'část VZT - F.1.4.c - Zaří...'!$121:$121</definedName>
    <definedName name="_xlnm.Print_Titles" localSheetId="4">'část ZTI - F.1.4.e - Zdra...'!$121:$121</definedName>
    <definedName name="_xlnm.Print_Titles" localSheetId="10">'PŘÍSTUP - Oprava chodníku...'!$117:$117</definedName>
    <definedName name="_xlnm.Print_Titles" localSheetId="0">'Rekapitulace stavby'!$92:$92</definedName>
    <definedName name="_xlnm.Print_Titles" localSheetId="9">'SO 07 - Domovní plynovod'!$117:$117</definedName>
    <definedName name="_xlnm.Print_Titles" localSheetId="11">'VRN - Vedlejší rozpočtové...'!$120:$120</definedName>
    <definedName name="_xlnm.Print_Area" localSheetId="1">'část  STAV - Stavební část'!$C$4:$J$41,'část  STAV - Stavební část'!$C$50:$J$76,'část  STAV - Stavební část'!$C$82:$J$135,'část  STAV - Stavební část'!$C$141:$K$2161</definedName>
    <definedName name="_xlnm.Print_Area" localSheetId="5">'část EI - F.1.4.g - Zaříz...'!$C$4:$J$41,'část EI - F.1.4.g - Zaříz...'!$C$50:$J$76,'část EI - F.1.4.g - Zaříz...'!$C$82:$J$101,'část EI - F.1.4.g - Zaříz...'!$C$107:$K$126</definedName>
    <definedName name="_xlnm.Print_Area" localSheetId="7">'část GASTRO - F.1.4.i - T...'!$C$4:$J$41,'část GASTRO - F.1.4.i - T...'!$C$50:$J$76,'část GASTRO - F.1.4.i - T...'!$C$82:$J$101,'část GASTRO - F.1.4.i - T...'!$C$107:$K$125</definedName>
    <definedName name="_xlnm.Print_Area" localSheetId="8">'část INT - F.1.5. - Interiér'!$C$4:$J$41,'část INT - F.1.5. - Interiér'!$C$50:$J$76,'část INT - F.1.5. - Interiér'!$C$82:$J$103,'část INT - F.1.5. - Interiér'!$C$109:$K$154</definedName>
    <definedName name="_xlnm.Print_Area" localSheetId="6">'část SLP - F.1.4.h - Zaří...'!$C$4:$J$41,'část SLP - F.1.4.h - Zaří...'!$C$50:$J$76,'část SLP - F.1.4.h - Zaří...'!$C$82:$J$101,'část SLP - F.1.4.h - Zaří...'!$C$107:$K$125</definedName>
    <definedName name="_xlnm.Print_Area" localSheetId="2">'část ÚT - F.1.4.a - Zaříz...'!$C$4:$J$41,'část ÚT - F.1.4.a - Zaříz...'!$C$50:$J$76,'část ÚT - F.1.4.a - Zaříz...'!$C$82:$J$101,'část ÚT - F.1.4.a - Zaříz...'!$C$107:$K$125</definedName>
    <definedName name="_xlnm.Print_Area" localSheetId="3">'část VZT - F.1.4.c - Zaří...'!$C$4:$J$41,'část VZT - F.1.4.c - Zaří...'!$C$50:$J$76,'část VZT - F.1.4.c - Zaří...'!$C$82:$J$101,'část VZT - F.1.4.c - Zaří...'!$C$107:$K$125</definedName>
    <definedName name="_xlnm.Print_Area" localSheetId="4">'část ZTI - F.1.4.e - Zdra...'!$C$4:$J$41,'část ZTI - F.1.4.e - Zdra...'!$C$50:$J$76,'část ZTI - F.1.4.e - Zdra...'!$C$82:$J$101,'část ZTI - F.1.4.e - Zdra...'!$C$107:$K$125</definedName>
    <definedName name="_xlnm.Print_Area" localSheetId="10">'PŘÍSTUP - Oprava chodníku...'!$C$4:$J$39,'PŘÍSTUP - Oprava chodníku...'!$C$50:$J$76,'PŘÍSTUP - Oprava chodníku...'!$C$82:$J$99,'PŘÍSTUP - Oprava chodníku...'!$C$105:$K$121</definedName>
    <definedName name="_xlnm.Print_Area" localSheetId="0">'Rekapitulace stavby'!$D$4:$AO$76,'Rekapitulace stavby'!$C$82:$AQ$107</definedName>
    <definedName name="_xlnm.Print_Area" localSheetId="9">'SO 07 - Domovní plynovod'!$C$4:$J$39,'SO 07 - Domovní plynovod'!$C$50:$J$76,'SO 07 - Domovní plynovod'!$C$82:$J$99,'SO 07 - Domovní plynovod'!$C$105:$K$121</definedName>
    <definedName name="_xlnm.Print_Area" localSheetId="11">'VRN - Vedlejší rozpočtové...'!$C$4:$J$39,'VRN - Vedlejší rozpočtové...'!$C$50:$J$76,'VRN - Vedlejší rozpočtové...'!$C$82:$J$102,'VRN - Vedlejší rozpočtové...'!$C$108:$K$130</definedName>
  </definedNames>
  <calcPr calcId="124519"/>
</workbook>
</file>

<file path=xl/calcChain.xml><?xml version="1.0" encoding="utf-8"?>
<calcChain xmlns="http://schemas.openxmlformats.org/spreadsheetml/2006/main">
  <c r="I124" i="12"/>
  <c r="I126" s="1"/>
  <c r="I130" l="1"/>
  <c r="I128"/>
  <c r="J37"/>
  <c r="J36"/>
  <c r="AY106" i="1"/>
  <c r="J35" i="12"/>
  <c r="AX106" i="1"/>
  <c r="BI130" i="12"/>
  <c r="BH130"/>
  <c r="BG130"/>
  <c r="BF130"/>
  <c r="T130"/>
  <c r="T129" s="1"/>
  <c r="R130"/>
  <c r="R129" s="1"/>
  <c r="P130"/>
  <c r="P129"/>
  <c r="BI128"/>
  <c r="BH128"/>
  <c r="BG128"/>
  <c r="BF128"/>
  <c r="T128"/>
  <c r="T127" s="1"/>
  <c r="R128"/>
  <c r="R127"/>
  <c r="P128"/>
  <c r="P127" s="1"/>
  <c r="BI126"/>
  <c r="BH126"/>
  <c r="BG126"/>
  <c r="BF126"/>
  <c r="T126"/>
  <c r="T125" s="1"/>
  <c r="R126"/>
  <c r="R125" s="1"/>
  <c r="P126"/>
  <c r="P125"/>
  <c r="BI124"/>
  <c r="BH124"/>
  <c r="BG124"/>
  <c r="BF124"/>
  <c r="T124"/>
  <c r="T123" s="1"/>
  <c r="R124"/>
  <c r="R123" s="1"/>
  <c r="R122" s="1"/>
  <c r="R121" s="1"/>
  <c r="P124"/>
  <c r="P123" s="1"/>
  <c r="J118"/>
  <c r="J117"/>
  <c r="F117"/>
  <c r="F115"/>
  <c r="E113"/>
  <c r="J92"/>
  <c r="J91"/>
  <c r="F91"/>
  <c r="F89"/>
  <c r="E87"/>
  <c r="J18"/>
  <c r="E18"/>
  <c r="F118" s="1"/>
  <c r="J17"/>
  <c r="J12"/>
  <c r="J115"/>
  <c r="E7"/>
  <c r="E85"/>
  <c r="J37" i="11"/>
  <c r="J36"/>
  <c r="AY105" i="1" s="1"/>
  <c r="J35" i="11"/>
  <c r="AX105" i="1" s="1"/>
  <c r="BI121" i="11"/>
  <c r="BH121"/>
  <c r="BG121"/>
  <c r="BF121"/>
  <c r="T121"/>
  <c r="T120" s="1"/>
  <c r="T119" s="1"/>
  <c r="T118" s="1"/>
  <c r="R121"/>
  <c r="R120" s="1"/>
  <c r="R119" s="1"/>
  <c r="R118" s="1"/>
  <c r="P121"/>
  <c r="P120" s="1"/>
  <c r="P119" s="1"/>
  <c r="P118" s="1"/>
  <c r="AU105" i="1" s="1"/>
  <c r="J115" i="11"/>
  <c r="J114"/>
  <c r="F114"/>
  <c r="F112"/>
  <c r="E110"/>
  <c r="J92"/>
  <c r="J91"/>
  <c r="F91"/>
  <c r="F89"/>
  <c r="E87"/>
  <c r="J18"/>
  <c r="E18"/>
  <c r="F115" s="1"/>
  <c r="J17"/>
  <c r="J12"/>
  <c r="J112"/>
  <c r="E7"/>
  <c r="E85"/>
  <c r="J37" i="10"/>
  <c r="J36"/>
  <c r="AY104" i="1" s="1"/>
  <c r="J35" i="10"/>
  <c r="AX104" i="1" s="1"/>
  <c r="BI121" i="10"/>
  <c r="BH121"/>
  <c r="BG121"/>
  <c r="BF121"/>
  <c r="T121"/>
  <c r="T120" s="1"/>
  <c r="T119" s="1"/>
  <c r="T118" s="1"/>
  <c r="R121"/>
  <c r="R120" s="1"/>
  <c r="R119" s="1"/>
  <c r="R118" s="1"/>
  <c r="P121"/>
  <c r="P120" s="1"/>
  <c r="P119" s="1"/>
  <c r="P118" s="1"/>
  <c r="AU104" i="1" s="1"/>
  <c r="J115" i="10"/>
  <c r="J114"/>
  <c r="F114"/>
  <c r="F112"/>
  <c r="E110"/>
  <c r="J92"/>
  <c r="J91"/>
  <c r="F91"/>
  <c r="F89"/>
  <c r="E87"/>
  <c r="J18"/>
  <c r="E18"/>
  <c r="F92" s="1"/>
  <c r="J17"/>
  <c r="J12"/>
  <c r="J89"/>
  <c r="E7"/>
  <c r="E85"/>
  <c r="J39" i="9"/>
  <c r="J38"/>
  <c r="AY103" i="1"/>
  <c r="J37" i="9"/>
  <c r="AX103" i="1" s="1"/>
  <c r="BI154" i="9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91"/>
  <c r="E89"/>
  <c r="J26"/>
  <c r="E26"/>
  <c r="J121" s="1"/>
  <c r="J25"/>
  <c r="J23"/>
  <c r="E23"/>
  <c r="J93" s="1"/>
  <c r="J22"/>
  <c r="J20"/>
  <c r="E20"/>
  <c r="F121" s="1"/>
  <c r="J19"/>
  <c r="J17"/>
  <c r="E17"/>
  <c r="F120" s="1"/>
  <c r="J16"/>
  <c r="J14"/>
  <c r="J91"/>
  <c r="E7"/>
  <c r="E112"/>
  <c r="J39" i="8"/>
  <c r="J38"/>
  <c r="AY102" i="1" s="1"/>
  <c r="J37" i="8"/>
  <c r="AX102" i="1" s="1"/>
  <c r="BI125" i="8"/>
  <c r="BH125"/>
  <c r="BG125"/>
  <c r="BF125"/>
  <c r="T125"/>
  <c r="T124" s="1"/>
  <c r="T123" s="1"/>
  <c r="T122" s="1"/>
  <c r="R125"/>
  <c r="R124" s="1"/>
  <c r="R123" s="1"/>
  <c r="R122" s="1"/>
  <c r="P125"/>
  <c r="P124" s="1"/>
  <c r="P123" s="1"/>
  <c r="P122" s="1"/>
  <c r="AU102" i="1" s="1"/>
  <c r="J119" i="8"/>
  <c r="J118"/>
  <c r="F118"/>
  <c r="F116"/>
  <c r="E114"/>
  <c r="J94"/>
  <c r="J93"/>
  <c r="F93"/>
  <c r="F91"/>
  <c r="E89"/>
  <c r="J20"/>
  <c r="E20"/>
  <c r="F119" s="1"/>
  <c r="J19"/>
  <c r="J14"/>
  <c r="J116"/>
  <c r="E7"/>
  <c r="E110"/>
  <c r="J39" i="7"/>
  <c r="J38"/>
  <c r="AY101" i="1" s="1"/>
  <c r="J37" i="7"/>
  <c r="AX101" i="1" s="1"/>
  <c r="BI125" i="7"/>
  <c r="BH125"/>
  <c r="BG125"/>
  <c r="BF125"/>
  <c r="T125"/>
  <c r="T124" s="1"/>
  <c r="T123" s="1"/>
  <c r="T122" s="1"/>
  <c r="R125"/>
  <c r="R124" s="1"/>
  <c r="R123" s="1"/>
  <c r="R122" s="1"/>
  <c r="P125"/>
  <c r="P124" s="1"/>
  <c r="P123" s="1"/>
  <c r="P122" s="1"/>
  <c r="AU101" i="1" s="1"/>
  <c r="J119" i="7"/>
  <c r="J118"/>
  <c r="F118"/>
  <c r="F116"/>
  <c r="E114"/>
  <c r="J94"/>
  <c r="J93"/>
  <c r="F93"/>
  <c r="F91"/>
  <c r="E89"/>
  <c r="J20"/>
  <c r="E20"/>
  <c r="F119" s="1"/>
  <c r="J19"/>
  <c r="J14"/>
  <c r="J91"/>
  <c r="E7"/>
  <c r="E110" s="1"/>
  <c r="J39" i="6"/>
  <c r="J38"/>
  <c r="AY100" i="1"/>
  <c r="J37" i="6"/>
  <c r="AX100" i="1"/>
  <c r="BI126" i="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91"/>
  <c r="E7"/>
  <c r="E110" s="1"/>
  <c r="J39" i="5"/>
  <c r="J38"/>
  <c r="AY99" i="1" s="1"/>
  <c r="J37" i="5"/>
  <c r="AX99" i="1"/>
  <c r="BI125" i="5"/>
  <c r="BH125"/>
  <c r="BG125"/>
  <c r="BF125"/>
  <c r="T125"/>
  <c r="T124" s="1"/>
  <c r="T123" s="1"/>
  <c r="T122" s="1"/>
  <c r="R125"/>
  <c r="R124" s="1"/>
  <c r="R123" s="1"/>
  <c r="R122" s="1"/>
  <c r="P125"/>
  <c r="P124" s="1"/>
  <c r="P123" s="1"/>
  <c r="P122" s="1"/>
  <c r="AU99" i="1" s="1"/>
  <c r="J119" i="5"/>
  <c r="J118"/>
  <c r="F118"/>
  <c r="F116"/>
  <c r="E114"/>
  <c r="J94"/>
  <c r="J93"/>
  <c r="F93"/>
  <c r="F91"/>
  <c r="E89"/>
  <c r="J20"/>
  <c r="E20"/>
  <c r="F94" s="1"/>
  <c r="J19"/>
  <c r="J14"/>
  <c r="J116"/>
  <c r="E7"/>
  <c r="E110" s="1"/>
  <c r="J39" i="4"/>
  <c r="J38"/>
  <c r="AY98" i="1" s="1"/>
  <c r="J37" i="4"/>
  <c r="AX98" i="1"/>
  <c r="BI125" i="4"/>
  <c r="BH125"/>
  <c r="BG125"/>
  <c r="BF125"/>
  <c r="T125"/>
  <c r="T124" s="1"/>
  <c r="T123" s="1"/>
  <c r="T122" s="1"/>
  <c r="R125"/>
  <c r="R124" s="1"/>
  <c r="R123" s="1"/>
  <c r="R122" s="1"/>
  <c r="P125"/>
  <c r="P124" s="1"/>
  <c r="P123" s="1"/>
  <c r="P122" s="1"/>
  <c r="AU98" i="1" s="1"/>
  <c r="J119" i="4"/>
  <c r="J118"/>
  <c r="F118"/>
  <c r="F116"/>
  <c r="E114"/>
  <c r="J94"/>
  <c r="J93"/>
  <c r="F93"/>
  <c r="F91"/>
  <c r="E89"/>
  <c r="J20"/>
  <c r="E20"/>
  <c r="F94" s="1"/>
  <c r="J19"/>
  <c r="J14"/>
  <c r="J116" s="1"/>
  <c r="E7"/>
  <c r="E85" s="1"/>
  <c r="J39" i="3"/>
  <c r="J38"/>
  <c r="AY97" i="1"/>
  <c r="J37" i="3"/>
  <c r="AX97" i="1"/>
  <c r="BI125" i="3"/>
  <c r="BH125"/>
  <c r="BG125"/>
  <c r="BF125"/>
  <c r="T125"/>
  <c r="T124"/>
  <c r="T123" s="1"/>
  <c r="T122" s="1"/>
  <c r="R125"/>
  <c r="R124"/>
  <c r="R123" s="1"/>
  <c r="R122" s="1"/>
  <c r="P125"/>
  <c r="P124"/>
  <c r="P123" s="1"/>
  <c r="P122" s="1"/>
  <c r="AU97" i="1" s="1"/>
  <c r="J119" i="3"/>
  <c r="J118"/>
  <c r="F118"/>
  <c r="F116"/>
  <c r="E114"/>
  <c r="J94"/>
  <c r="J93"/>
  <c r="F93"/>
  <c r="F91"/>
  <c r="E89"/>
  <c r="J20"/>
  <c r="E20"/>
  <c r="F94"/>
  <c r="J19"/>
  <c r="J14"/>
  <c r="J116"/>
  <c r="E7"/>
  <c r="E85" s="1"/>
  <c r="J39" i="2"/>
  <c r="J38"/>
  <c r="AY96" i="1"/>
  <c r="J37" i="2"/>
  <c r="AX96" i="1" s="1"/>
  <c r="BI2161" i="2"/>
  <c r="BH2161"/>
  <c r="BG2161"/>
  <c r="BF2161"/>
  <c r="T2161"/>
  <c r="T2160"/>
  <c r="T2159" s="1"/>
  <c r="R2161"/>
  <c r="R2160" s="1"/>
  <c r="R2159" s="1"/>
  <c r="P2161"/>
  <c r="P2160" s="1"/>
  <c r="P2159" s="1"/>
  <c r="BI2158"/>
  <c r="BH2158"/>
  <c r="BG2158"/>
  <c r="BF2158"/>
  <c r="T2158"/>
  <c r="T2157" s="1"/>
  <c r="T2156" s="1"/>
  <c r="R2158"/>
  <c r="R2157"/>
  <c r="R2156" s="1"/>
  <c r="P2158"/>
  <c r="P2157" s="1"/>
  <c r="P2156" s="1"/>
  <c r="BI2146"/>
  <c r="BH2146"/>
  <c r="BG2146"/>
  <c r="BF2146"/>
  <c r="T2146"/>
  <c r="R2146"/>
  <c r="P2146"/>
  <c r="BI2122"/>
  <c r="BH2122"/>
  <c r="BG2122"/>
  <c r="BF2122"/>
  <c r="T2122"/>
  <c r="R2122"/>
  <c r="P2122"/>
  <c r="BI2120"/>
  <c r="BH2120"/>
  <c r="BG2120"/>
  <c r="BF2120"/>
  <c r="T2120"/>
  <c r="R2120"/>
  <c r="P2120"/>
  <c r="BI2110"/>
  <c r="BH2110"/>
  <c r="BG2110"/>
  <c r="BF2110"/>
  <c r="T2110"/>
  <c r="R2110"/>
  <c r="P2110"/>
  <c r="BI2096"/>
  <c r="BH2096"/>
  <c r="BG2096"/>
  <c r="BF2096"/>
  <c r="T2096"/>
  <c r="R2096"/>
  <c r="P2096"/>
  <c r="BI2075"/>
  <c r="BH2075"/>
  <c r="BG2075"/>
  <c r="BF2075"/>
  <c r="T2075"/>
  <c r="R2075"/>
  <c r="P2075"/>
  <c r="BI2054"/>
  <c r="BH2054"/>
  <c r="BG2054"/>
  <c r="BF2054"/>
  <c r="T2054"/>
  <c r="R2054"/>
  <c r="P2054"/>
  <c r="BI2052"/>
  <c r="BH2052"/>
  <c r="BG2052"/>
  <c r="BF2052"/>
  <c r="T2052"/>
  <c r="R2052"/>
  <c r="P2052"/>
  <c r="BI2051"/>
  <c r="BH2051"/>
  <c r="BG2051"/>
  <c r="BF2051"/>
  <c r="T2051"/>
  <c r="R2051"/>
  <c r="P2051"/>
  <c r="BI2049"/>
  <c r="BH2049"/>
  <c r="BG2049"/>
  <c r="BF2049"/>
  <c r="T2049"/>
  <c r="R2049"/>
  <c r="P2049"/>
  <c r="BI2047"/>
  <c r="BH2047"/>
  <c r="BG2047"/>
  <c r="BF2047"/>
  <c r="T2047"/>
  <c r="R2047"/>
  <c r="P2047"/>
  <c r="BI2036"/>
  <c r="BH2036"/>
  <c r="BG2036"/>
  <c r="BF2036"/>
  <c r="T2036"/>
  <c r="R2036"/>
  <c r="P2036"/>
  <c r="BI2034"/>
  <c r="BH2034"/>
  <c r="BG2034"/>
  <c r="BF2034"/>
  <c r="T2034"/>
  <c r="R2034"/>
  <c r="P2034"/>
  <c r="BI2030"/>
  <c r="BH2030"/>
  <c r="BG2030"/>
  <c r="BF2030"/>
  <c r="T2030"/>
  <c r="R2030"/>
  <c r="P2030"/>
  <c r="BI2025"/>
  <c r="BH2025"/>
  <c r="BG2025"/>
  <c r="BF2025"/>
  <c r="T2025"/>
  <c r="R2025"/>
  <c r="P2025"/>
  <c r="BI2021"/>
  <c r="BH2021"/>
  <c r="BG2021"/>
  <c r="BF2021"/>
  <c r="T2021"/>
  <c r="R2021"/>
  <c r="P2021"/>
  <c r="BI2019"/>
  <c r="BH2019"/>
  <c r="BG2019"/>
  <c r="BF2019"/>
  <c r="T2019"/>
  <c r="R2019"/>
  <c r="P2019"/>
  <c r="BI2018"/>
  <c r="BH2018"/>
  <c r="BG2018"/>
  <c r="BF2018"/>
  <c r="T2018"/>
  <c r="R2018"/>
  <c r="P2018"/>
  <c r="BI1999"/>
  <c r="BH1999"/>
  <c r="BG1999"/>
  <c r="BF1999"/>
  <c r="T1999"/>
  <c r="R1999"/>
  <c r="P1999"/>
  <c r="BI1994"/>
  <c r="BH1994"/>
  <c r="BG1994"/>
  <c r="BF1994"/>
  <c r="T1994"/>
  <c r="R1994"/>
  <c r="P1994"/>
  <c r="BI1975"/>
  <c r="BH1975"/>
  <c r="BG1975"/>
  <c r="BF1975"/>
  <c r="T1975"/>
  <c r="R1975"/>
  <c r="P1975"/>
  <c r="BI1973"/>
  <c r="BH1973"/>
  <c r="BG1973"/>
  <c r="BF1973"/>
  <c r="T1973"/>
  <c r="R1973"/>
  <c r="P1973"/>
  <c r="BI1954"/>
  <c r="BH1954"/>
  <c r="BG1954"/>
  <c r="BF1954"/>
  <c r="T1954"/>
  <c r="R1954"/>
  <c r="P1954"/>
  <c r="BI1950"/>
  <c r="BH1950"/>
  <c r="BG1950"/>
  <c r="BF1950"/>
  <c r="T1950"/>
  <c r="R1950"/>
  <c r="P1950"/>
  <c r="BI1931"/>
  <c r="BH1931"/>
  <c r="BG1931"/>
  <c r="BF1931"/>
  <c r="T1931"/>
  <c r="R1931"/>
  <c r="P1931"/>
  <c r="BI1929"/>
  <c r="BH1929"/>
  <c r="BG1929"/>
  <c r="BF1929"/>
  <c r="T1929"/>
  <c r="R1929"/>
  <c r="P1929"/>
  <c r="BI1928"/>
  <c r="BH1928"/>
  <c r="BG1928"/>
  <c r="BF1928"/>
  <c r="T1928"/>
  <c r="R1928"/>
  <c r="P1928"/>
  <c r="BI1924"/>
  <c r="BH1924"/>
  <c r="BG1924"/>
  <c r="BF1924"/>
  <c r="T1924"/>
  <c r="R1924"/>
  <c r="P1924"/>
  <c r="BI1920"/>
  <c r="BH1920"/>
  <c r="BG1920"/>
  <c r="BF1920"/>
  <c r="T1920"/>
  <c r="R1920"/>
  <c r="P1920"/>
  <c r="BI1916"/>
  <c r="BH1916"/>
  <c r="BG1916"/>
  <c r="BF1916"/>
  <c r="T1916"/>
  <c r="R1916"/>
  <c r="P1916"/>
  <c r="BI1915"/>
  <c r="BH1915"/>
  <c r="BG1915"/>
  <c r="BF1915"/>
  <c r="T1915"/>
  <c r="R1915"/>
  <c r="P1915"/>
  <c r="BI1911"/>
  <c r="BH1911"/>
  <c r="BG1911"/>
  <c r="BF1911"/>
  <c r="T1911"/>
  <c r="R1911"/>
  <c r="P1911"/>
  <c r="BI1907"/>
  <c r="BH1907"/>
  <c r="BG1907"/>
  <c r="BF1907"/>
  <c r="T1907"/>
  <c r="R1907"/>
  <c r="P1907"/>
  <c r="BI1903"/>
  <c r="BH1903"/>
  <c r="BG1903"/>
  <c r="BF1903"/>
  <c r="T1903"/>
  <c r="R1903"/>
  <c r="P1903"/>
  <c r="BI1899"/>
  <c r="BH1899"/>
  <c r="BG1899"/>
  <c r="BF1899"/>
  <c r="T1899"/>
  <c r="R1899"/>
  <c r="P1899"/>
  <c r="BI1895"/>
  <c r="BH1895"/>
  <c r="BG1895"/>
  <c r="BF1895"/>
  <c r="T1895"/>
  <c r="R1895"/>
  <c r="P1895"/>
  <c r="BI1886"/>
  <c r="BH1886"/>
  <c r="BG1886"/>
  <c r="BF1886"/>
  <c r="T1886"/>
  <c r="R1886"/>
  <c r="P1886"/>
  <c r="BI1884"/>
  <c r="BH1884"/>
  <c r="BG1884"/>
  <c r="BF1884"/>
  <c r="T1884"/>
  <c r="R1884"/>
  <c r="P1884"/>
  <c r="BI1883"/>
  <c r="BH1883"/>
  <c r="BG1883"/>
  <c r="BF1883"/>
  <c r="T1883"/>
  <c r="R1883"/>
  <c r="P1883"/>
  <c r="BI1881"/>
  <c r="BH1881"/>
  <c r="BG1881"/>
  <c r="BF1881"/>
  <c r="T1881"/>
  <c r="R1881"/>
  <c r="P1881"/>
  <c r="BI1880"/>
  <c r="BH1880"/>
  <c r="BG1880"/>
  <c r="BF1880"/>
  <c r="T1880"/>
  <c r="R1880"/>
  <c r="P1880"/>
  <c r="BI1878"/>
  <c r="BH1878"/>
  <c r="BG1878"/>
  <c r="BF1878"/>
  <c r="T1878"/>
  <c r="R1878"/>
  <c r="P1878"/>
  <c r="BI1876"/>
  <c r="BH1876"/>
  <c r="BG1876"/>
  <c r="BF1876"/>
  <c r="T1876"/>
  <c r="R1876"/>
  <c r="P1876"/>
  <c r="BI1875"/>
  <c r="BH1875"/>
  <c r="BG1875"/>
  <c r="BF1875"/>
  <c r="T1875"/>
  <c r="R1875"/>
  <c r="P1875"/>
  <c r="BI1874"/>
  <c r="BH1874"/>
  <c r="BG1874"/>
  <c r="BF1874"/>
  <c r="T1874"/>
  <c r="R1874"/>
  <c r="P1874"/>
  <c r="BI1873"/>
  <c r="BH1873"/>
  <c r="BG1873"/>
  <c r="BF1873"/>
  <c r="T1873"/>
  <c r="R1873"/>
  <c r="P1873"/>
  <c r="BI1872"/>
  <c r="BH1872"/>
  <c r="BG1872"/>
  <c r="BF1872"/>
  <c r="T1872"/>
  <c r="R1872"/>
  <c r="P1872"/>
  <c r="BI1871"/>
  <c r="BH1871"/>
  <c r="BG1871"/>
  <c r="BF1871"/>
  <c r="T1871"/>
  <c r="R1871"/>
  <c r="P1871"/>
  <c r="BI1870"/>
  <c r="BH1870"/>
  <c r="BG1870"/>
  <c r="BF1870"/>
  <c r="T1870"/>
  <c r="R1870"/>
  <c r="P1870"/>
  <c r="BI1869"/>
  <c r="BH1869"/>
  <c r="BG1869"/>
  <c r="BF1869"/>
  <c r="T1869"/>
  <c r="R1869"/>
  <c r="P1869"/>
  <c r="BI1867"/>
  <c r="BH1867"/>
  <c r="BG1867"/>
  <c r="BF1867"/>
  <c r="T1867"/>
  <c r="R1867"/>
  <c r="P1867"/>
  <c r="BI1865"/>
  <c r="BH1865"/>
  <c r="BG1865"/>
  <c r="BF1865"/>
  <c r="T1865"/>
  <c r="R1865"/>
  <c r="P1865"/>
  <c r="BI1863"/>
  <c r="BH1863"/>
  <c r="BG1863"/>
  <c r="BF1863"/>
  <c r="T1863"/>
  <c r="R1863"/>
  <c r="P1863"/>
  <c r="BI1859"/>
  <c r="BH1859"/>
  <c r="BG1859"/>
  <c r="BF1859"/>
  <c r="T1859"/>
  <c r="R1859"/>
  <c r="P1859"/>
  <c r="BI1855"/>
  <c r="BH1855"/>
  <c r="BG1855"/>
  <c r="BF1855"/>
  <c r="T1855"/>
  <c r="R1855"/>
  <c r="P1855"/>
  <c r="BI1853"/>
  <c r="BH1853"/>
  <c r="BG1853"/>
  <c r="BF1853"/>
  <c r="T1853"/>
  <c r="R1853"/>
  <c r="P1853"/>
  <c r="BI1852"/>
  <c r="BH1852"/>
  <c r="BG1852"/>
  <c r="BF1852"/>
  <c r="T1852"/>
  <c r="R1852"/>
  <c r="P1852"/>
  <c r="BI1846"/>
  <c r="BH1846"/>
  <c r="BG1846"/>
  <c r="BF1846"/>
  <c r="T1846"/>
  <c r="R1846"/>
  <c r="P1846"/>
  <c r="BI1844"/>
  <c r="BH1844"/>
  <c r="BG1844"/>
  <c r="BF1844"/>
  <c r="T1844"/>
  <c r="R1844"/>
  <c r="P1844"/>
  <c r="BI1842"/>
  <c r="BH1842"/>
  <c r="BG1842"/>
  <c r="BF1842"/>
  <c r="T1842"/>
  <c r="R1842"/>
  <c r="P1842"/>
  <c r="BI1840"/>
  <c r="BH1840"/>
  <c r="BG1840"/>
  <c r="BF1840"/>
  <c r="T1840"/>
  <c r="R1840"/>
  <c r="P1840"/>
  <c r="BI1838"/>
  <c r="BH1838"/>
  <c r="BG1838"/>
  <c r="BF1838"/>
  <c r="T1838"/>
  <c r="R1838"/>
  <c r="P1838"/>
  <c r="BI1832"/>
  <c r="BH1832"/>
  <c r="BG1832"/>
  <c r="BF1832"/>
  <c r="T1832"/>
  <c r="R1832"/>
  <c r="P1832"/>
  <c r="BI1825"/>
  <c r="BH1825"/>
  <c r="BG1825"/>
  <c r="BF1825"/>
  <c r="T1825"/>
  <c r="R1825"/>
  <c r="P1825"/>
  <c r="BI1823"/>
  <c r="BH1823"/>
  <c r="BG1823"/>
  <c r="BF1823"/>
  <c r="T1823"/>
  <c r="R1823"/>
  <c r="P1823"/>
  <c r="BI1816"/>
  <c r="BH1816"/>
  <c r="BG1816"/>
  <c r="BF1816"/>
  <c r="T1816"/>
  <c r="R1816"/>
  <c r="P1816"/>
  <c r="BI1815"/>
  <c r="BH1815"/>
  <c r="BG1815"/>
  <c r="BF1815"/>
  <c r="T1815"/>
  <c r="R1815"/>
  <c r="P1815"/>
  <c r="BI1811"/>
  <c r="BH1811"/>
  <c r="BG1811"/>
  <c r="BF1811"/>
  <c r="T1811"/>
  <c r="R1811"/>
  <c r="P1811"/>
  <c r="BI1809"/>
  <c r="BH1809"/>
  <c r="BG1809"/>
  <c r="BF1809"/>
  <c r="T1809"/>
  <c r="R1809"/>
  <c r="P1809"/>
  <c r="BI1805"/>
  <c r="BH1805"/>
  <c r="BG1805"/>
  <c r="BF1805"/>
  <c r="T1805"/>
  <c r="R1805"/>
  <c r="P1805"/>
  <c r="BI1794"/>
  <c r="BH1794"/>
  <c r="BG1794"/>
  <c r="BF1794"/>
  <c r="T1794"/>
  <c r="R1794"/>
  <c r="P1794"/>
  <c r="BI1788"/>
  <c r="BH1788"/>
  <c r="BG1788"/>
  <c r="BF1788"/>
  <c r="T1788"/>
  <c r="R1788"/>
  <c r="P1788"/>
  <c r="BI1782"/>
  <c r="BH1782"/>
  <c r="BG1782"/>
  <c r="BF1782"/>
  <c r="T1782"/>
  <c r="R1782"/>
  <c r="P1782"/>
  <c r="BI1780"/>
  <c r="BH1780"/>
  <c r="BG1780"/>
  <c r="BF1780"/>
  <c r="T1780"/>
  <c r="R1780"/>
  <c r="P1780"/>
  <c r="BI1778"/>
  <c r="BH1778"/>
  <c r="BG1778"/>
  <c r="BF1778"/>
  <c r="T1778"/>
  <c r="R1778"/>
  <c r="P1778"/>
  <c r="BI1776"/>
  <c r="BH1776"/>
  <c r="BG1776"/>
  <c r="BF1776"/>
  <c r="T1776"/>
  <c r="R1776"/>
  <c r="P1776"/>
  <c r="BI1766"/>
  <c r="BH1766"/>
  <c r="BG1766"/>
  <c r="BF1766"/>
  <c r="T1766"/>
  <c r="R1766"/>
  <c r="P1766"/>
  <c r="BI1755"/>
  <c r="BH1755"/>
  <c r="BG1755"/>
  <c r="BF1755"/>
  <c r="T1755"/>
  <c r="R1755"/>
  <c r="P1755"/>
  <c r="BI1748"/>
  <c r="BH1748"/>
  <c r="BG1748"/>
  <c r="BF1748"/>
  <c r="T1748"/>
  <c r="R1748"/>
  <c r="P1748"/>
  <c r="BI1746"/>
  <c r="BH1746"/>
  <c r="BG1746"/>
  <c r="BF1746"/>
  <c r="T1746"/>
  <c r="R1746"/>
  <c r="P1746"/>
  <c r="BI1745"/>
  <c r="BH1745"/>
  <c r="BG1745"/>
  <c r="BF1745"/>
  <c r="T1745"/>
  <c r="R1745"/>
  <c r="P1745"/>
  <c r="BI1743"/>
  <c r="BH1743"/>
  <c r="BG1743"/>
  <c r="BF1743"/>
  <c r="T1743"/>
  <c r="R1743"/>
  <c r="P1743"/>
  <c r="BI1741"/>
  <c r="BH1741"/>
  <c r="BG1741"/>
  <c r="BF1741"/>
  <c r="T1741"/>
  <c r="R1741"/>
  <c r="P1741"/>
  <c r="BI1737"/>
  <c r="BH1737"/>
  <c r="BG1737"/>
  <c r="BF1737"/>
  <c r="T1737"/>
  <c r="R1737"/>
  <c r="P1737"/>
  <c r="BI1735"/>
  <c r="BH1735"/>
  <c r="BG1735"/>
  <c r="BF1735"/>
  <c r="T1735"/>
  <c r="R1735"/>
  <c r="P1735"/>
  <c r="BI1733"/>
  <c r="BH1733"/>
  <c r="BG1733"/>
  <c r="BF1733"/>
  <c r="T1733"/>
  <c r="R1733"/>
  <c r="P1733"/>
  <c r="BI1731"/>
  <c r="BH1731"/>
  <c r="BG1731"/>
  <c r="BF1731"/>
  <c r="T1731"/>
  <c r="R1731"/>
  <c r="P1731"/>
  <c r="BI1729"/>
  <c r="BH1729"/>
  <c r="BG1729"/>
  <c r="BF1729"/>
  <c r="T1729"/>
  <c r="R1729"/>
  <c r="P1729"/>
  <c r="BI1728"/>
  <c r="BH1728"/>
  <c r="BG1728"/>
  <c r="BF1728"/>
  <c r="T1728"/>
  <c r="R1728"/>
  <c r="P1728"/>
  <c r="BI1727"/>
  <c r="BH1727"/>
  <c r="BG1727"/>
  <c r="BF1727"/>
  <c r="T1727"/>
  <c r="R1727"/>
  <c r="P1727"/>
  <c r="BI1726"/>
  <c r="BH1726"/>
  <c r="BG1726"/>
  <c r="BF1726"/>
  <c r="T1726"/>
  <c r="R1726"/>
  <c r="P1726"/>
  <c r="BI1725"/>
  <c r="BH1725"/>
  <c r="BG1725"/>
  <c r="BF1725"/>
  <c r="T1725"/>
  <c r="R1725"/>
  <c r="P1725"/>
  <c r="BI1724"/>
  <c r="BH1724"/>
  <c r="BG1724"/>
  <c r="BF1724"/>
  <c r="T1724"/>
  <c r="R1724"/>
  <c r="P1724"/>
  <c r="BI1723"/>
  <c r="BH1723"/>
  <c r="BG1723"/>
  <c r="BF1723"/>
  <c r="T1723"/>
  <c r="R1723"/>
  <c r="P1723"/>
  <c r="BI1722"/>
  <c r="BH1722"/>
  <c r="BG1722"/>
  <c r="BF1722"/>
  <c r="T1722"/>
  <c r="R1722"/>
  <c r="P1722"/>
  <c r="BI1721"/>
  <c r="BH1721"/>
  <c r="BG1721"/>
  <c r="BF1721"/>
  <c r="T1721"/>
  <c r="R1721"/>
  <c r="P1721"/>
  <c r="BI1720"/>
  <c r="BH1720"/>
  <c r="BG1720"/>
  <c r="BF1720"/>
  <c r="T1720"/>
  <c r="R1720"/>
  <c r="P1720"/>
  <c r="BI1719"/>
  <c r="BH1719"/>
  <c r="BG1719"/>
  <c r="BF1719"/>
  <c r="T1719"/>
  <c r="R1719"/>
  <c r="P1719"/>
  <c r="BI1718"/>
  <c r="BH1718"/>
  <c r="BG1718"/>
  <c r="BF1718"/>
  <c r="T1718"/>
  <c r="R1718"/>
  <c r="P1718"/>
  <c r="BI1717"/>
  <c r="BH1717"/>
  <c r="BG1717"/>
  <c r="BF1717"/>
  <c r="T1717"/>
  <c r="R1717"/>
  <c r="P1717"/>
  <c r="BI1701"/>
  <c r="BH1701"/>
  <c r="BG1701"/>
  <c r="BF1701"/>
  <c r="T1701"/>
  <c r="R1701"/>
  <c r="P1701"/>
  <c r="BI1700"/>
  <c r="BH1700"/>
  <c r="BG1700"/>
  <c r="BF1700"/>
  <c r="T1700"/>
  <c r="R1700"/>
  <c r="P1700"/>
  <c r="BI1698"/>
  <c r="BH1698"/>
  <c r="BG1698"/>
  <c r="BF1698"/>
  <c r="T1698"/>
  <c r="R1698"/>
  <c r="P1698"/>
  <c r="BI1696"/>
  <c r="BH1696"/>
  <c r="BG1696"/>
  <c r="BF1696"/>
  <c r="T1696"/>
  <c r="R1696"/>
  <c r="P1696"/>
  <c r="BI1695"/>
  <c r="BH1695"/>
  <c r="BG1695"/>
  <c r="BF1695"/>
  <c r="T1695"/>
  <c r="R1695"/>
  <c r="P1695"/>
  <c r="BI1693"/>
  <c r="BH1693"/>
  <c r="BG1693"/>
  <c r="BF1693"/>
  <c r="T1693"/>
  <c r="R1693"/>
  <c r="P1693"/>
  <c r="BI1692"/>
  <c r="BH1692"/>
  <c r="BG1692"/>
  <c r="BF1692"/>
  <c r="T1692"/>
  <c r="R1692"/>
  <c r="P1692"/>
  <c r="BI1688"/>
  <c r="BH1688"/>
  <c r="BG1688"/>
  <c r="BF1688"/>
  <c r="T1688"/>
  <c r="R1688"/>
  <c r="P1688"/>
  <c r="BI1685"/>
  <c r="BH1685"/>
  <c r="BG1685"/>
  <c r="BF1685"/>
  <c r="T1685"/>
  <c r="R1685"/>
  <c r="P1685"/>
  <c r="BI1683"/>
  <c r="BH1683"/>
  <c r="BG1683"/>
  <c r="BF1683"/>
  <c r="T1683"/>
  <c r="R1683"/>
  <c r="P1683"/>
  <c r="BI1680"/>
  <c r="BH1680"/>
  <c r="BG1680"/>
  <c r="BF1680"/>
  <c r="T1680"/>
  <c r="R1680"/>
  <c r="P1680"/>
  <c r="BI1673"/>
  <c r="BH1673"/>
  <c r="BG1673"/>
  <c r="BF1673"/>
  <c r="T1673"/>
  <c r="R1673"/>
  <c r="P1673"/>
  <c r="BI1667"/>
  <c r="BH1667"/>
  <c r="BG1667"/>
  <c r="BF1667"/>
  <c r="T1667"/>
  <c r="R1667"/>
  <c r="P1667"/>
  <c r="BI1664"/>
  <c r="BH1664"/>
  <c r="BG1664"/>
  <c r="BF1664"/>
  <c r="T1664"/>
  <c r="R1664"/>
  <c r="P1664"/>
  <c r="BI1662"/>
  <c r="BH1662"/>
  <c r="BG1662"/>
  <c r="BF1662"/>
  <c r="T1662"/>
  <c r="R1662"/>
  <c r="P1662"/>
  <c r="BI1659"/>
  <c r="BH1659"/>
  <c r="BG1659"/>
  <c r="BF1659"/>
  <c r="T1659"/>
  <c r="R1659"/>
  <c r="P1659"/>
  <c r="BI1657"/>
  <c r="BH1657"/>
  <c r="BG1657"/>
  <c r="BF1657"/>
  <c r="T1657"/>
  <c r="R1657"/>
  <c r="P1657"/>
  <c r="BI1656"/>
  <c r="BH1656"/>
  <c r="BG1656"/>
  <c r="BF1656"/>
  <c r="T1656"/>
  <c r="R1656"/>
  <c r="P1656"/>
  <c r="BI1655"/>
  <c r="BH1655"/>
  <c r="BG1655"/>
  <c r="BF1655"/>
  <c r="T1655"/>
  <c r="R1655"/>
  <c r="P1655"/>
  <c r="BI1654"/>
  <c r="BH1654"/>
  <c r="BG1654"/>
  <c r="BF1654"/>
  <c r="T1654"/>
  <c r="R1654"/>
  <c r="P1654"/>
  <c r="BI1653"/>
  <c r="BH1653"/>
  <c r="BG1653"/>
  <c r="BF1653"/>
  <c r="T1653"/>
  <c r="R1653"/>
  <c r="P1653"/>
  <c r="BI1652"/>
  <c r="BH1652"/>
  <c r="BG1652"/>
  <c r="BF1652"/>
  <c r="T1652"/>
  <c r="R1652"/>
  <c r="P1652"/>
  <c r="BI1651"/>
  <c r="BH1651"/>
  <c r="BG1651"/>
  <c r="BF1651"/>
  <c r="T1651"/>
  <c r="R1651"/>
  <c r="P1651"/>
  <c r="BI1650"/>
  <c r="BH1650"/>
  <c r="BG1650"/>
  <c r="BF1650"/>
  <c r="T1650"/>
  <c r="R1650"/>
  <c r="P1650"/>
  <c r="BI1649"/>
  <c r="BH1649"/>
  <c r="BG1649"/>
  <c r="BF1649"/>
  <c r="T1649"/>
  <c r="R1649"/>
  <c r="P1649"/>
  <c r="BI1648"/>
  <c r="BH1648"/>
  <c r="BG1648"/>
  <c r="BF1648"/>
  <c r="T1648"/>
  <c r="R1648"/>
  <c r="P1648"/>
  <c r="BI1647"/>
  <c r="BH1647"/>
  <c r="BG1647"/>
  <c r="BF1647"/>
  <c r="T1647"/>
  <c r="R1647"/>
  <c r="P1647"/>
  <c r="BI1646"/>
  <c r="BH1646"/>
  <c r="BG1646"/>
  <c r="BF1646"/>
  <c r="T1646"/>
  <c r="R1646"/>
  <c r="P1646"/>
  <c r="BI1644"/>
  <c r="BH1644"/>
  <c r="BG1644"/>
  <c r="BF1644"/>
  <c r="T1644"/>
  <c r="R1644"/>
  <c r="P1644"/>
  <c r="BI1642"/>
  <c r="BH1642"/>
  <c r="BG1642"/>
  <c r="BF1642"/>
  <c r="T1642"/>
  <c r="R1642"/>
  <c r="P1642"/>
  <c r="BI1638"/>
  <c r="BH1638"/>
  <c r="BG1638"/>
  <c r="BF1638"/>
  <c r="T1638"/>
  <c r="R1638"/>
  <c r="P1638"/>
  <c r="BI1636"/>
  <c r="BH1636"/>
  <c r="BG1636"/>
  <c r="BF1636"/>
  <c r="T1636"/>
  <c r="R1636"/>
  <c r="P1636"/>
  <c r="BI1634"/>
  <c r="BH1634"/>
  <c r="BG1634"/>
  <c r="BF1634"/>
  <c r="T1634"/>
  <c r="R1634"/>
  <c r="P1634"/>
  <c r="BI1630"/>
  <c r="BH1630"/>
  <c r="BG1630"/>
  <c r="BF1630"/>
  <c r="T1630"/>
  <c r="R1630"/>
  <c r="P1630"/>
  <c r="BI1628"/>
  <c r="BH1628"/>
  <c r="BG1628"/>
  <c r="BF1628"/>
  <c r="T1628"/>
  <c r="R1628"/>
  <c r="P1628"/>
  <c r="BI1627"/>
  <c r="BH1627"/>
  <c r="BG1627"/>
  <c r="BF1627"/>
  <c r="T1627"/>
  <c r="R1627"/>
  <c r="P1627"/>
  <c r="BI1626"/>
  <c r="BH1626"/>
  <c r="BG1626"/>
  <c r="BF1626"/>
  <c r="T1626"/>
  <c r="R1626"/>
  <c r="P1626"/>
  <c r="BI1623"/>
  <c r="BH1623"/>
  <c r="BG1623"/>
  <c r="BF1623"/>
  <c r="T1623"/>
  <c r="R1623"/>
  <c r="P1623"/>
  <c r="BI1620"/>
  <c r="BH1620"/>
  <c r="BG1620"/>
  <c r="BF1620"/>
  <c r="T1620"/>
  <c r="R1620"/>
  <c r="P1620"/>
  <c r="BI1618"/>
  <c r="BH1618"/>
  <c r="BG1618"/>
  <c r="BF1618"/>
  <c r="T1618"/>
  <c r="R1618"/>
  <c r="P1618"/>
  <c r="BI1617"/>
  <c r="BH1617"/>
  <c r="BG1617"/>
  <c r="BF1617"/>
  <c r="T1617"/>
  <c r="R1617"/>
  <c r="P1617"/>
  <c r="BI1616"/>
  <c r="BH1616"/>
  <c r="BG1616"/>
  <c r="BF1616"/>
  <c r="T1616"/>
  <c r="R1616"/>
  <c r="P1616"/>
  <c r="BI1614"/>
  <c r="BH1614"/>
  <c r="BG1614"/>
  <c r="BF1614"/>
  <c r="T1614"/>
  <c r="R1614"/>
  <c r="P1614"/>
  <c r="BI1612"/>
  <c r="BH1612"/>
  <c r="BG1612"/>
  <c r="BF1612"/>
  <c r="T1612"/>
  <c r="R1612"/>
  <c r="P1612"/>
  <c r="BI1610"/>
  <c r="BH1610"/>
  <c r="BG1610"/>
  <c r="BF1610"/>
  <c r="T1610"/>
  <c r="R1610"/>
  <c r="P1610"/>
  <c r="BI1607"/>
  <c r="BH1607"/>
  <c r="BG1607"/>
  <c r="BF1607"/>
  <c r="T1607"/>
  <c r="R1607"/>
  <c r="P1607"/>
  <c r="BI1605"/>
  <c r="BH1605"/>
  <c r="BG1605"/>
  <c r="BF1605"/>
  <c r="T1605"/>
  <c r="R1605"/>
  <c r="P1605"/>
  <c r="BI1604"/>
  <c r="BH1604"/>
  <c r="BG1604"/>
  <c r="BF1604"/>
  <c r="T1604"/>
  <c r="R1604"/>
  <c r="P1604"/>
  <c r="BI1602"/>
  <c r="BH1602"/>
  <c r="BG1602"/>
  <c r="BF1602"/>
  <c r="T1602"/>
  <c r="R1602"/>
  <c r="P1602"/>
  <c r="BI1600"/>
  <c r="BH1600"/>
  <c r="BG1600"/>
  <c r="BF1600"/>
  <c r="T1600"/>
  <c r="R1600"/>
  <c r="P1600"/>
  <c r="BI1598"/>
  <c r="BH1598"/>
  <c r="BG1598"/>
  <c r="BF1598"/>
  <c r="T1598"/>
  <c r="R1598"/>
  <c r="P1598"/>
  <c r="BI1596"/>
  <c r="BH1596"/>
  <c r="BG1596"/>
  <c r="BF1596"/>
  <c r="T1596"/>
  <c r="R1596"/>
  <c r="P1596"/>
  <c r="BI1594"/>
  <c r="BH1594"/>
  <c r="BG1594"/>
  <c r="BF1594"/>
  <c r="T1594"/>
  <c r="R1594"/>
  <c r="P1594"/>
  <c r="BI1593"/>
  <c r="BH1593"/>
  <c r="BG1593"/>
  <c r="BF1593"/>
  <c r="T1593"/>
  <c r="R1593"/>
  <c r="P1593"/>
  <c r="BI1592"/>
  <c r="BH1592"/>
  <c r="BG1592"/>
  <c r="BF1592"/>
  <c r="T1592"/>
  <c r="R1592"/>
  <c r="P1592"/>
  <c r="BI1591"/>
  <c r="BH1591"/>
  <c r="BG1591"/>
  <c r="BF1591"/>
  <c r="T1591"/>
  <c r="R1591"/>
  <c r="P1591"/>
  <c r="BI1589"/>
  <c r="BH1589"/>
  <c r="BG1589"/>
  <c r="BF1589"/>
  <c r="T1589"/>
  <c r="R1589"/>
  <c r="P1589"/>
  <c r="BI1588"/>
  <c r="BH1588"/>
  <c r="BG1588"/>
  <c r="BF1588"/>
  <c r="T1588"/>
  <c r="R1588"/>
  <c r="P1588"/>
  <c r="BI1586"/>
  <c r="BH1586"/>
  <c r="BG1586"/>
  <c r="BF1586"/>
  <c r="T1586"/>
  <c r="R1586"/>
  <c r="P1586"/>
  <c r="BI1585"/>
  <c r="BH1585"/>
  <c r="BG1585"/>
  <c r="BF1585"/>
  <c r="T1585"/>
  <c r="R1585"/>
  <c r="P1585"/>
  <c r="BI1583"/>
  <c r="BH1583"/>
  <c r="BG1583"/>
  <c r="BF1583"/>
  <c r="T1583"/>
  <c r="R1583"/>
  <c r="P1583"/>
  <c r="BI1582"/>
  <c r="BH1582"/>
  <c r="BG1582"/>
  <c r="BF1582"/>
  <c r="T1582"/>
  <c r="R1582"/>
  <c r="P1582"/>
  <c r="BI1580"/>
  <c r="BH1580"/>
  <c r="BG1580"/>
  <c r="BF1580"/>
  <c r="T1580"/>
  <c r="R1580"/>
  <c r="P1580"/>
  <c r="BI1578"/>
  <c r="BH1578"/>
  <c r="BG1578"/>
  <c r="BF1578"/>
  <c r="T1578"/>
  <c r="R1578"/>
  <c r="P1578"/>
  <c r="BI1576"/>
  <c r="BH1576"/>
  <c r="BG1576"/>
  <c r="BF1576"/>
  <c r="T1576"/>
  <c r="R1576"/>
  <c r="P1576"/>
  <c r="BI1575"/>
  <c r="BH1575"/>
  <c r="BG1575"/>
  <c r="BF1575"/>
  <c r="T1575"/>
  <c r="R1575"/>
  <c r="P1575"/>
  <c r="BI1573"/>
  <c r="BH1573"/>
  <c r="BG1573"/>
  <c r="BF1573"/>
  <c r="T1573"/>
  <c r="R1573"/>
  <c r="P1573"/>
  <c r="BI1569"/>
  <c r="BH1569"/>
  <c r="BG1569"/>
  <c r="BF1569"/>
  <c r="T1569"/>
  <c r="R1569"/>
  <c r="P1569"/>
  <c r="BI1564"/>
  <c r="BH1564"/>
  <c r="BG1564"/>
  <c r="BF1564"/>
  <c r="T1564"/>
  <c r="R1564"/>
  <c r="P1564"/>
  <c r="BI1562"/>
  <c r="BH1562"/>
  <c r="BG1562"/>
  <c r="BF1562"/>
  <c r="T1562"/>
  <c r="R1562"/>
  <c r="P1562"/>
  <c r="BI1557"/>
  <c r="BH1557"/>
  <c r="BG1557"/>
  <c r="BF1557"/>
  <c r="T1557"/>
  <c r="R1557"/>
  <c r="P1557"/>
  <c r="BI1555"/>
  <c r="BH1555"/>
  <c r="BG1555"/>
  <c r="BF1555"/>
  <c r="T1555"/>
  <c r="R1555"/>
  <c r="P1555"/>
  <c r="BI1553"/>
  <c r="BH1553"/>
  <c r="BG1553"/>
  <c r="BF1553"/>
  <c r="T1553"/>
  <c r="R1553"/>
  <c r="P1553"/>
  <c r="BI1551"/>
  <c r="BH1551"/>
  <c r="BG1551"/>
  <c r="BF1551"/>
  <c r="T1551"/>
  <c r="R1551"/>
  <c r="P1551"/>
  <c r="BI1546"/>
  <c r="BH1546"/>
  <c r="BG1546"/>
  <c r="BF1546"/>
  <c r="T1546"/>
  <c r="R1546"/>
  <c r="P1546"/>
  <c r="BI1544"/>
  <c r="BH1544"/>
  <c r="BG1544"/>
  <c r="BF1544"/>
  <c r="T1544"/>
  <c r="R1544"/>
  <c r="P1544"/>
  <c r="BI1542"/>
  <c r="BH1542"/>
  <c r="BG1542"/>
  <c r="BF1542"/>
  <c r="T1542"/>
  <c r="R1542"/>
  <c r="P1542"/>
  <c r="BI1539"/>
  <c r="BH1539"/>
  <c r="BG1539"/>
  <c r="BF1539"/>
  <c r="T1539"/>
  <c r="R1539"/>
  <c r="P1539"/>
  <c r="BI1535"/>
  <c r="BH1535"/>
  <c r="BG1535"/>
  <c r="BF1535"/>
  <c r="T1535"/>
  <c r="R1535"/>
  <c r="P1535"/>
  <c r="BI1531"/>
  <c r="BH1531"/>
  <c r="BG1531"/>
  <c r="BF1531"/>
  <c r="T1531"/>
  <c r="R1531"/>
  <c r="P1531"/>
  <c r="BI1523"/>
  <c r="BH1523"/>
  <c r="BG1523"/>
  <c r="BF1523"/>
  <c r="T1523"/>
  <c r="R1523"/>
  <c r="P1523"/>
  <c r="BI1521"/>
  <c r="BH1521"/>
  <c r="BG1521"/>
  <c r="BF1521"/>
  <c r="T1521"/>
  <c r="R1521"/>
  <c r="P1521"/>
  <c r="BI1514"/>
  <c r="BH1514"/>
  <c r="BG1514"/>
  <c r="BF1514"/>
  <c r="T1514"/>
  <c r="R1514"/>
  <c r="P1514"/>
  <c r="BI1507"/>
  <c r="BH1507"/>
  <c r="BG1507"/>
  <c r="BF1507"/>
  <c r="T1507"/>
  <c r="R1507"/>
  <c r="P1507"/>
  <c r="BI1504"/>
  <c r="BH1504"/>
  <c r="BG1504"/>
  <c r="BF1504"/>
  <c r="T1504"/>
  <c r="R1504"/>
  <c r="P1504"/>
  <c r="BI1496"/>
  <c r="BH1496"/>
  <c r="BG1496"/>
  <c r="BF1496"/>
  <c r="T1496"/>
  <c r="R1496"/>
  <c r="P1496"/>
  <c r="BI1490"/>
  <c r="BH1490"/>
  <c r="BG1490"/>
  <c r="BF1490"/>
  <c r="T1490"/>
  <c r="R1490"/>
  <c r="P1490"/>
  <c r="BI1485"/>
  <c r="BH1485"/>
  <c r="BG1485"/>
  <c r="BF1485"/>
  <c r="T1485"/>
  <c r="R1485"/>
  <c r="P1485"/>
  <c r="BI1478"/>
  <c r="BH1478"/>
  <c r="BG1478"/>
  <c r="BF1478"/>
  <c r="T1478"/>
  <c r="R1478"/>
  <c r="P1478"/>
  <c r="BI1473"/>
  <c r="BH1473"/>
  <c r="BG1473"/>
  <c r="BF1473"/>
  <c r="T1473"/>
  <c r="R1473"/>
  <c r="P1473"/>
  <c r="BI1470"/>
  <c r="BH1470"/>
  <c r="BG1470"/>
  <c r="BF1470"/>
  <c r="T1470"/>
  <c r="R1470"/>
  <c r="P1470"/>
  <c r="BI1463"/>
  <c r="BH1463"/>
  <c r="BG1463"/>
  <c r="BF1463"/>
  <c r="T1463"/>
  <c r="R1463"/>
  <c r="P1463"/>
  <c r="BI1461"/>
  <c r="BH1461"/>
  <c r="BG1461"/>
  <c r="BF1461"/>
  <c r="T1461"/>
  <c r="R1461"/>
  <c r="P1461"/>
  <c r="BI1456"/>
  <c r="BH1456"/>
  <c r="BG1456"/>
  <c r="BF1456"/>
  <c r="T1456"/>
  <c r="R1456"/>
  <c r="P1456"/>
  <c r="BI1454"/>
  <c r="BH1454"/>
  <c r="BG1454"/>
  <c r="BF1454"/>
  <c r="T1454"/>
  <c r="R1454"/>
  <c r="P1454"/>
  <c r="BI1452"/>
  <c r="BH1452"/>
  <c r="BG1452"/>
  <c r="BF1452"/>
  <c r="T1452"/>
  <c r="R1452"/>
  <c r="P1452"/>
  <c r="BI1450"/>
  <c r="BH1450"/>
  <c r="BG1450"/>
  <c r="BF1450"/>
  <c r="T1450"/>
  <c r="R1450"/>
  <c r="P1450"/>
  <c r="BI1448"/>
  <c r="BH1448"/>
  <c r="BG1448"/>
  <c r="BF1448"/>
  <c r="T1448"/>
  <c r="R1448"/>
  <c r="P1448"/>
  <c r="BI1446"/>
  <c r="BH1446"/>
  <c r="BG1446"/>
  <c r="BF1446"/>
  <c r="T1446"/>
  <c r="R1446"/>
  <c r="P1446"/>
  <c r="BI1444"/>
  <c r="BH1444"/>
  <c r="BG1444"/>
  <c r="BF1444"/>
  <c r="T1444"/>
  <c r="R1444"/>
  <c r="P1444"/>
  <c r="BI1442"/>
  <c r="BH1442"/>
  <c r="BG1442"/>
  <c r="BF1442"/>
  <c r="T1442"/>
  <c r="R1442"/>
  <c r="P1442"/>
  <c r="BI1440"/>
  <c r="BH1440"/>
  <c r="BG1440"/>
  <c r="BF1440"/>
  <c r="T1440"/>
  <c r="R1440"/>
  <c r="P1440"/>
  <c r="BI1439"/>
  <c r="BH1439"/>
  <c r="BG1439"/>
  <c r="BF1439"/>
  <c r="T1439"/>
  <c r="R1439"/>
  <c r="P1439"/>
  <c r="BI1435"/>
  <c r="BH1435"/>
  <c r="BG1435"/>
  <c r="BF1435"/>
  <c r="T1435"/>
  <c r="R1435"/>
  <c r="P1435"/>
  <c r="BI1431"/>
  <c r="BH1431"/>
  <c r="BG1431"/>
  <c r="BF1431"/>
  <c r="T1431"/>
  <c r="R1431"/>
  <c r="P1431"/>
  <c r="BI1427"/>
  <c r="BH1427"/>
  <c r="BG1427"/>
  <c r="BF1427"/>
  <c r="T1427"/>
  <c r="R1427"/>
  <c r="P1427"/>
  <c r="BI1424"/>
  <c r="BH1424"/>
  <c r="BG1424"/>
  <c r="BF1424"/>
  <c r="T1424"/>
  <c r="R1424"/>
  <c r="P1424"/>
  <c r="BI1422"/>
  <c r="BH1422"/>
  <c r="BG1422"/>
  <c r="BF1422"/>
  <c r="T1422"/>
  <c r="R1422"/>
  <c r="P1422"/>
  <c r="BI1419"/>
  <c r="BH1419"/>
  <c r="BG1419"/>
  <c r="BF1419"/>
  <c r="T1419"/>
  <c r="R1419"/>
  <c r="P1419"/>
  <c r="BI1417"/>
  <c r="BH1417"/>
  <c r="BG1417"/>
  <c r="BF1417"/>
  <c r="T1417"/>
  <c r="R1417"/>
  <c r="P1417"/>
  <c r="BI1415"/>
  <c r="BH1415"/>
  <c r="BG1415"/>
  <c r="BF1415"/>
  <c r="T1415"/>
  <c r="R1415"/>
  <c r="P1415"/>
  <c r="BI1413"/>
  <c r="BH1413"/>
  <c r="BG1413"/>
  <c r="BF1413"/>
  <c r="T1413"/>
  <c r="R1413"/>
  <c r="P1413"/>
  <c r="BI1407"/>
  <c r="BH1407"/>
  <c r="BG1407"/>
  <c r="BF1407"/>
  <c r="T1407"/>
  <c r="R1407"/>
  <c r="P1407"/>
  <c r="BI1403"/>
  <c r="BH1403"/>
  <c r="BG1403"/>
  <c r="BF1403"/>
  <c r="T1403"/>
  <c r="R1403"/>
  <c r="P1403"/>
  <c r="BI1396"/>
  <c r="BH1396"/>
  <c r="BG1396"/>
  <c r="BF1396"/>
  <c r="T1396"/>
  <c r="R1396"/>
  <c r="P1396"/>
  <c r="BI1394"/>
  <c r="BH1394"/>
  <c r="BG1394"/>
  <c r="BF1394"/>
  <c r="T1394"/>
  <c r="R1394"/>
  <c r="P1394"/>
  <c r="BI1390"/>
  <c r="BH1390"/>
  <c r="BG1390"/>
  <c r="BF1390"/>
  <c r="T1390"/>
  <c r="R1390"/>
  <c r="P1390"/>
  <c r="BI1387"/>
  <c r="BH1387"/>
  <c r="BG1387"/>
  <c r="BF1387"/>
  <c r="T1387"/>
  <c r="R1387"/>
  <c r="P1387"/>
  <c r="BI1385"/>
  <c r="BH1385"/>
  <c r="BG1385"/>
  <c r="BF1385"/>
  <c r="T1385"/>
  <c r="R1385"/>
  <c r="P1385"/>
  <c r="BI1384"/>
  <c r="BH1384"/>
  <c r="BG1384"/>
  <c r="BF1384"/>
  <c r="T1384"/>
  <c r="R1384"/>
  <c r="P1384"/>
  <c r="BI1382"/>
  <c r="BH1382"/>
  <c r="BG1382"/>
  <c r="BF1382"/>
  <c r="T1382"/>
  <c r="R1382"/>
  <c r="P1382"/>
  <c r="BI1381"/>
  <c r="BH1381"/>
  <c r="BG1381"/>
  <c r="BF1381"/>
  <c r="T1381"/>
  <c r="R1381"/>
  <c r="P1381"/>
  <c r="BI1379"/>
  <c r="BH1379"/>
  <c r="BG1379"/>
  <c r="BF1379"/>
  <c r="T1379"/>
  <c r="R1379"/>
  <c r="P1379"/>
  <c r="BI1378"/>
  <c r="BH1378"/>
  <c r="BG1378"/>
  <c r="BF1378"/>
  <c r="T1378"/>
  <c r="R1378"/>
  <c r="P1378"/>
  <c r="BI1376"/>
  <c r="BH1376"/>
  <c r="BG1376"/>
  <c r="BF1376"/>
  <c r="T1376"/>
  <c r="R1376"/>
  <c r="P1376"/>
  <c r="BI1374"/>
  <c r="BH1374"/>
  <c r="BG1374"/>
  <c r="BF1374"/>
  <c r="T1374"/>
  <c r="R1374"/>
  <c r="P1374"/>
  <c r="BI1372"/>
  <c r="BH1372"/>
  <c r="BG1372"/>
  <c r="BF1372"/>
  <c r="T1372"/>
  <c r="R1372"/>
  <c r="P1372"/>
  <c r="BI1371"/>
  <c r="BH1371"/>
  <c r="BG1371"/>
  <c r="BF1371"/>
  <c r="T1371"/>
  <c r="R1371"/>
  <c r="P1371"/>
  <c r="BI1367"/>
  <c r="BH1367"/>
  <c r="BG1367"/>
  <c r="BF1367"/>
  <c r="T1367"/>
  <c r="R1367"/>
  <c r="P1367"/>
  <c r="BI1360"/>
  <c r="BH1360"/>
  <c r="BG1360"/>
  <c r="BF1360"/>
  <c r="T1360"/>
  <c r="R1360"/>
  <c r="P1360"/>
  <c r="BI1356"/>
  <c r="BH1356"/>
  <c r="BG1356"/>
  <c r="BF1356"/>
  <c r="T1356"/>
  <c r="R1356"/>
  <c r="P1356"/>
  <c r="BI1354"/>
  <c r="BH1354"/>
  <c r="BG1354"/>
  <c r="BF1354"/>
  <c r="T1354"/>
  <c r="R1354"/>
  <c r="P1354"/>
  <c r="BI1353"/>
  <c r="BH1353"/>
  <c r="BG1353"/>
  <c r="BF1353"/>
  <c r="T1353"/>
  <c r="R1353"/>
  <c r="P1353"/>
  <c r="BI1348"/>
  <c r="BH1348"/>
  <c r="BG1348"/>
  <c r="BF1348"/>
  <c r="T1348"/>
  <c r="R1348"/>
  <c r="P1348"/>
  <c r="BI1344"/>
  <c r="BH1344"/>
  <c r="BG1344"/>
  <c r="BF1344"/>
  <c r="T1344"/>
  <c r="R1344"/>
  <c r="P1344"/>
  <c r="BI1342"/>
  <c r="BH1342"/>
  <c r="BG1342"/>
  <c r="BF1342"/>
  <c r="T1342"/>
  <c r="R1342"/>
  <c r="P1342"/>
  <c r="BI1340"/>
  <c r="BH1340"/>
  <c r="BG1340"/>
  <c r="BF1340"/>
  <c r="T1340"/>
  <c r="R1340"/>
  <c r="P1340"/>
  <c r="BI1338"/>
  <c r="BH1338"/>
  <c r="BG1338"/>
  <c r="BF1338"/>
  <c r="T1338"/>
  <c r="R1338"/>
  <c r="P1338"/>
  <c r="BI1336"/>
  <c r="BH1336"/>
  <c r="BG1336"/>
  <c r="BF1336"/>
  <c r="T1336"/>
  <c r="R1336"/>
  <c r="P1336"/>
  <c r="BI1332"/>
  <c r="BH1332"/>
  <c r="BG1332"/>
  <c r="BF1332"/>
  <c r="T1332"/>
  <c r="R1332"/>
  <c r="P1332"/>
  <c r="BI1330"/>
  <c r="BH1330"/>
  <c r="BG1330"/>
  <c r="BF1330"/>
  <c r="T1330"/>
  <c r="R1330"/>
  <c r="P1330"/>
  <c r="BI1329"/>
  <c r="BH1329"/>
  <c r="BG1329"/>
  <c r="BF1329"/>
  <c r="T1329"/>
  <c r="R1329"/>
  <c r="P1329"/>
  <c r="BI1327"/>
  <c r="BH1327"/>
  <c r="BG1327"/>
  <c r="BF1327"/>
  <c r="T1327"/>
  <c r="R1327"/>
  <c r="P1327"/>
  <c r="BI1325"/>
  <c r="BH1325"/>
  <c r="BG1325"/>
  <c r="BF1325"/>
  <c r="T1325"/>
  <c r="R1325"/>
  <c r="P1325"/>
  <c r="BI1323"/>
  <c r="BH1323"/>
  <c r="BG1323"/>
  <c r="BF1323"/>
  <c r="T1323"/>
  <c r="R1323"/>
  <c r="P1323"/>
  <c r="BI1321"/>
  <c r="BH1321"/>
  <c r="BG1321"/>
  <c r="BF1321"/>
  <c r="T1321"/>
  <c r="R1321"/>
  <c r="P1321"/>
  <c r="BI1319"/>
  <c r="BH1319"/>
  <c r="BG1319"/>
  <c r="BF1319"/>
  <c r="T1319"/>
  <c r="R1319"/>
  <c r="P1319"/>
  <c r="BI1315"/>
  <c r="BH1315"/>
  <c r="BG1315"/>
  <c r="BF1315"/>
  <c r="T1315"/>
  <c r="R1315"/>
  <c r="P1315"/>
  <c r="BI1312"/>
  <c r="BH1312"/>
  <c r="BG1312"/>
  <c r="BF1312"/>
  <c r="T1312"/>
  <c r="R1312"/>
  <c r="P1312"/>
  <c r="BI1309"/>
  <c r="BH1309"/>
  <c r="BG1309"/>
  <c r="BF1309"/>
  <c r="T1309"/>
  <c r="R1309"/>
  <c r="P1309"/>
  <c r="BI1306"/>
  <c r="BH1306"/>
  <c r="BG1306"/>
  <c r="BF1306"/>
  <c r="T1306"/>
  <c r="R1306"/>
  <c r="P1306"/>
  <c r="BI1302"/>
  <c r="BH1302"/>
  <c r="BG1302"/>
  <c r="BF1302"/>
  <c r="T1302"/>
  <c r="R1302"/>
  <c r="P1302"/>
  <c r="BI1299"/>
  <c r="BH1299"/>
  <c r="BG1299"/>
  <c r="BF1299"/>
  <c r="T1299"/>
  <c r="R1299"/>
  <c r="P1299"/>
  <c r="BI1296"/>
  <c r="BH1296"/>
  <c r="BG1296"/>
  <c r="BF1296"/>
  <c r="T1296"/>
  <c r="R1296"/>
  <c r="P1296"/>
  <c r="BI1293"/>
  <c r="BH1293"/>
  <c r="BG1293"/>
  <c r="BF1293"/>
  <c r="T1293"/>
  <c r="R1293"/>
  <c r="P1293"/>
  <c r="BI1291"/>
  <c r="BH1291"/>
  <c r="BG1291"/>
  <c r="BF1291"/>
  <c r="T1291"/>
  <c r="R1291"/>
  <c r="P1291"/>
  <c r="BI1289"/>
  <c r="BH1289"/>
  <c r="BG1289"/>
  <c r="BF1289"/>
  <c r="T1289"/>
  <c r="R1289"/>
  <c r="P1289"/>
  <c r="BI1287"/>
  <c r="BH1287"/>
  <c r="BG1287"/>
  <c r="BF1287"/>
  <c r="T1287"/>
  <c r="R1287"/>
  <c r="P1287"/>
  <c r="BI1285"/>
  <c r="BH1285"/>
  <c r="BG1285"/>
  <c r="BF1285"/>
  <c r="T1285"/>
  <c r="R1285"/>
  <c r="P1285"/>
  <c r="BI1283"/>
  <c r="BH1283"/>
  <c r="BG1283"/>
  <c r="BF1283"/>
  <c r="T1283"/>
  <c r="R1283"/>
  <c r="P1283"/>
  <c r="BI1279"/>
  <c r="BH1279"/>
  <c r="BG1279"/>
  <c r="BF1279"/>
  <c r="T1279"/>
  <c r="R1279"/>
  <c r="P1279"/>
  <c r="BI1276"/>
  <c r="BH1276"/>
  <c r="BG1276"/>
  <c r="BF1276"/>
  <c r="T1276"/>
  <c r="R1276"/>
  <c r="P1276"/>
  <c r="BI1274"/>
  <c r="BH1274"/>
  <c r="BG1274"/>
  <c r="BF1274"/>
  <c r="T1274"/>
  <c r="R1274"/>
  <c r="P1274"/>
  <c r="BI1270"/>
  <c r="BH1270"/>
  <c r="BG1270"/>
  <c r="BF1270"/>
  <c r="T1270"/>
  <c r="R1270"/>
  <c r="P1270"/>
  <c r="BI1268"/>
  <c r="BH1268"/>
  <c r="BG1268"/>
  <c r="BF1268"/>
  <c r="T1268"/>
  <c r="R1268"/>
  <c r="P1268"/>
  <c r="BI1267"/>
  <c r="BH1267"/>
  <c r="BG1267"/>
  <c r="BF1267"/>
  <c r="T1267"/>
  <c r="R1267"/>
  <c r="P1267"/>
  <c r="BI1265"/>
  <c r="BH1265"/>
  <c r="BG1265"/>
  <c r="BF1265"/>
  <c r="T1265"/>
  <c r="R1265"/>
  <c r="P1265"/>
  <c r="BI1263"/>
  <c r="BH1263"/>
  <c r="BG1263"/>
  <c r="BF1263"/>
  <c r="T1263"/>
  <c r="R1263"/>
  <c r="P1263"/>
  <c r="BI1262"/>
  <c r="BH1262"/>
  <c r="BG1262"/>
  <c r="BF1262"/>
  <c r="T1262"/>
  <c r="R1262"/>
  <c r="P1262"/>
  <c r="BI1260"/>
  <c r="BH1260"/>
  <c r="BG1260"/>
  <c r="BF1260"/>
  <c r="T1260"/>
  <c r="R1260"/>
  <c r="P1260"/>
  <c r="BI1258"/>
  <c r="BH1258"/>
  <c r="BG1258"/>
  <c r="BF1258"/>
  <c r="T1258"/>
  <c r="R1258"/>
  <c r="P1258"/>
  <c r="BI1256"/>
  <c r="BH1256"/>
  <c r="BG1256"/>
  <c r="BF1256"/>
  <c r="T1256"/>
  <c r="R1256"/>
  <c r="P1256"/>
  <c r="BI1255"/>
  <c r="BH1255"/>
  <c r="BG1255"/>
  <c r="BF1255"/>
  <c r="T1255"/>
  <c r="R1255"/>
  <c r="P1255"/>
  <c r="BI1253"/>
  <c r="BH1253"/>
  <c r="BG1253"/>
  <c r="BF1253"/>
  <c r="T1253"/>
  <c r="R1253"/>
  <c r="P1253"/>
  <c r="BI1251"/>
  <c r="BH1251"/>
  <c r="BG1251"/>
  <c r="BF1251"/>
  <c r="T1251"/>
  <c r="R1251"/>
  <c r="P1251"/>
  <c r="BI1250"/>
  <c r="BH1250"/>
  <c r="BG1250"/>
  <c r="BF1250"/>
  <c r="T1250"/>
  <c r="R1250"/>
  <c r="P1250"/>
  <c r="BI1248"/>
  <c r="BH1248"/>
  <c r="BG1248"/>
  <c r="BF1248"/>
  <c r="T1248"/>
  <c r="R1248"/>
  <c r="P1248"/>
  <c r="BI1237"/>
  <c r="BH1237"/>
  <c r="BG1237"/>
  <c r="BF1237"/>
  <c r="T1237"/>
  <c r="R1237"/>
  <c r="P1237"/>
  <c r="BI1235"/>
  <c r="BH1235"/>
  <c r="BG1235"/>
  <c r="BF1235"/>
  <c r="T1235"/>
  <c r="R1235"/>
  <c r="P1235"/>
  <c r="BI1233"/>
  <c r="BH1233"/>
  <c r="BG1233"/>
  <c r="BF1233"/>
  <c r="T1233"/>
  <c r="R1233"/>
  <c r="P1233"/>
  <c r="BI1231"/>
  <c r="BH1231"/>
  <c r="BG1231"/>
  <c r="BF1231"/>
  <c r="T1231"/>
  <c r="R1231"/>
  <c r="P1231"/>
  <c r="BI1229"/>
  <c r="BH1229"/>
  <c r="BG1229"/>
  <c r="BF1229"/>
  <c r="T1229"/>
  <c r="R1229"/>
  <c r="P1229"/>
  <c r="BI1227"/>
  <c r="BH1227"/>
  <c r="BG1227"/>
  <c r="BF1227"/>
  <c r="T1227"/>
  <c r="R1227"/>
  <c r="P1227"/>
  <c r="BI1222"/>
  <c r="BH1222"/>
  <c r="BG1222"/>
  <c r="BF1222"/>
  <c r="T1222"/>
  <c r="R1222"/>
  <c r="P1222"/>
  <c r="BI1220"/>
  <c r="BH1220"/>
  <c r="BG1220"/>
  <c r="BF1220"/>
  <c r="T1220"/>
  <c r="R1220"/>
  <c r="P1220"/>
  <c r="BI1218"/>
  <c r="BH1218"/>
  <c r="BG1218"/>
  <c r="BF1218"/>
  <c r="T1218"/>
  <c r="R1218"/>
  <c r="P1218"/>
  <c r="BI1216"/>
  <c r="BH1216"/>
  <c r="BG1216"/>
  <c r="BF1216"/>
  <c r="T1216"/>
  <c r="R1216"/>
  <c r="P1216"/>
  <c r="BI1198"/>
  <c r="BH1198"/>
  <c r="BG1198"/>
  <c r="BF1198"/>
  <c r="T1198"/>
  <c r="R1198"/>
  <c r="P1198"/>
  <c r="BI1196"/>
  <c r="BH1196"/>
  <c r="BG1196"/>
  <c r="BF1196"/>
  <c r="T1196"/>
  <c r="R1196"/>
  <c r="P1196"/>
  <c r="BI1185"/>
  <c r="BH1185"/>
  <c r="BG1185"/>
  <c r="BF1185"/>
  <c r="T1185"/>
  <c r="R1185"/>
  <c r="P1185"/>
  <c r="BI1183"/>
  <c r="BH1183"/>
  <c r="BG1183"/>
  <c r="BF1183"/>
  <c r="T1183"/>
  <c r="R1183"/>
  <c r="P1183"/>
  <c r="BI1181"/>
  <c r="BH1181"/>
  <c r="BG1181"/>
  <c r="BF1181"/>
  <c r="T1181"/>
  <c r="R1181"/>
  <c r="P1181"/>
  <c r="BI1179"/>
  <c r="BH1179"/>
  <c r="BG1179"/>
  <c r="BF1179"/>
  <c r="T1179"/>
  <c r="R1179"/>
  <c r="P1179"/>
  <c r="BI1174"/>
  <c r="BH1174"/>
  <c r="BG1174"/>
  <c r="BF1174"/>
  <c r="T1174"/>
  <c r="R1174"/>
  <c r="P1174"/>
  <c r="BI1171"/>
  <c r="BH1171"/>
  <c r="BG1171"/>
  <c r="BF1171"/>
  <c r="T1171"/>
  <c r="T1170"/>
  <c r="R1171"/>
  <c r="R1170" s="1"/>
  <c r="P1171"/>
  <c r="P1170" s="1"/>
  <c r="BI1169"/>
  <c r="BH1169"/>
  <c r="BG1169"/>
  <c r="BF1169"/>
  <c r="T1169"/>
  <c r="R1169"/>
  <c r="P1169"/>
  <c r="BI1168"/>
  <c r="BH1168"/>
  <c r="BG1168"/>
  <c r="BF1168"/>
  <c r="T1168"/>
  <c r="R1168"/>
  <c r="P1168"/>
  <c r="BI1167"/>
  <c r="BH1167"/>
  <c r="BG1167"/>
  <c r="BF1167"/>
  <c r="T1167"/>
  <c r="R1167"/>
  <c r="P1167"/>
  <c r="BI1165"/>
  <c r="BH1165"/>
  <c r="BG1165"/>
  <c r="BF1165"/>
  <c r="T1165"/>
  <c r="R1165"/>
  <c r="P1165"/>
  <c r="BI1163"/>
  <c r="BH1163"/>
  <c r="BG1163"/>
  <c r="BF1163"/>
  <c r="T1163"/>
  <c r="R1163"/>
  <c r="P1163"/>
  <c r="BI1162"/>
  <c r="BH1162"/>
  <c r="BG1162"/>
  <c r="BF1162"/>
  <c r="T1162"/>
  <c r="R1162"/>
  <c r="P1162"/>
  <c r="BI1161"/>
  <c r="BH1161"/>
  <c r="BG1161"/>
  <c r="BF1161"/>
  <c r="T1161"/>
  <c r="R1161"/>
  <c r="P1161"/>
  <c r="BI1156"/>
  <c r="BH1156"/>
  <c r="BG1156"/>
  <c r="BF1156"/>
  <c r="T1156"/>
  <c r="R1156"/>
  <c r="P1156"/>
  <c r="BI1152"/>
  <c r="BH1152"/>
  <c r="BG1152"/>
  <c r="BF1152"/>
  <c r="T1152"/>
  <c r="R1152"/>
  <c r="P1152"/>
  <c r="BI1150"/>
  <c r="BH1150"/>
  <c r="BG1150"/>
  <c r="BF1150"/>
  <c r="T1150"/>
  <c r="R1150"/>
  <c r="P1150"/>
  <c r="BI1146"/>
  <c r="BH1146"/>
  <c r="BG1146"/>
  <c r="BF1146"/>
  <c r="T1146"/>
  <c r="R1146"/>
  <c r="P1146"/>
  <c r="BI1143"/>
  <c r="BH1143"/>
  <c r="BG1143"/>
  <c r="BF1143"/>
  <c r="T1143"/>
  <c r="R1143"/>
  <c r="P1143"/>
  <c r="BI1141"/>
  <c r="BH1141"/>
  <c r="BG1141"/>
  <c r="BF1141"/>
  <c r="T1141"/>
  <c r="R1141"/>
  <c r="P1141"/>
  <c r="BI1139"/>
  <c r="BH1139"/>
  <c r="BG1139"/>
  <c r="BF1139"/>
  <c r="T1139"/>
  <c r="R1139"/>
  <c r="P1139"/>
  <c r="BI1137"/>
  <c r="BH1137"/>
  <c r="BG1137"/>
  <c r="BF1137"/>
  <c r="T1137"/>
  <c r="R1137"/>
  <c r="P1137"/>
  <c r="BI1133"/>
  <c r="BH1133"/>
  <c r="BG1133"/>
  <c r="BF1133"/>
  <c r="T1133"/>
  <c r="R1133"/>
  <c r="P1133"/>
  <c r="BI1131"/>
  <c r="BH1131"/>
  <c r="BG1131"/>
  <c r="BF1131"/>
  <c r="T1131"/>
  <c r="R1131"/>
  <c r="P1131"/>
  <c r="BI1127"/>
  <c r="BH1127"/>
  <c r="BG1127"/>
  <c r="BF1127"/>
  <c r="T1127"/>
  <c r="R1127"/>
  <c r="P1127"/>
  <c r="BI1125"/>
  <c r="BH1125"/>
  <c r="BG1125"/>
  <c r="BF1125"/>
  <c r="T1125"/>
  <c r="R1125"/>
  <c r="P1125"/>
  <c r="BI1123"/>
  <c r="BH1123"/>
  <c r="BG1123"/>
  <c r="BF1123"/>
  <c r="T1123"/>
  <c r="R1123"/>
  <c r="P1123"/>
  <c r="BI1121"/>
  <c r="BH1121"/>
  <c r="BG1121"/>
  <c r="BF1121"/>
  <c r="T1121"/>
  <c r="R1121"/>
  <c r="P1121"/>
  <c r="BI1119"/>
  <c r="BH1119"/>
  <c r="BG1119"/>
  <c r="BF1119"/>
  <c r="T1119"/>
  <c r="R1119"/>
  <c r="P1119"/>
  <c r="BI1111"/>
  <c r="BH1111"/>
  <c r="BG1111"/>
  <c r="BF1111"/>
  <c r="T1111"/>
  <c r="R1111"/>
  <c r="P1111"/>
  <c r="BI1109"/>
  <c r="BH1109"/>
  <c r="BG1109"/>
  <c r="BF1109"/>
  <c r="T1109"/>
  <c r="R1109"/>
  <c r="P1109"/>
  <c r="BI1107"/>
  <c r="BH1107"/>
  <c r="BG1107"/>
  <c r="BF1107"/>
  <c r="T1107"/>
  <c r="R1107"/>
  <c r="P1107"/>
  <c r="BI1105"/>
  <c r="BH1105"/>
  <c r="BG1105"/>
  <c r="BF1105"/>
  <c r="T1105"/>
  <c r="R1105"/>
  <c r="P1105"/>
  <c r="BI1101"/>
  <c r="BH1101"/>
  <c r="BG1101"/>
  <c r="BF1101"/>
  <c r="T1101"/>
  <c r="R1101"/>
  <c r="P1101"/>
  <c r="BI1097"/>
  <c r="BH1097"/>
  <c r="BG1097"/>
  <c r="BF1097"/>
  <c r="T1097"/>
  <c r="R1097"/>
  <c r="P1097"/>
  <c r="BI1094"/>
  <c r="BH1094"/>
  <c r="BG1094"/>
  <c r="BF1094"/>
  <c r="T1094"/>
  <c r="R1094"/>
  <c r="P1094"/>
  <c r="BI1091"/>
  <c r="BH1091"/>
  <c r="BG1091"/>
  <c r="BF1091"/>
  <c r="T1091"/>
  <c r="R1091"/>
  <c r="P1091"/>
  <c r="BI1089"/>
  <c r="BH1089"/>
  <c r="BG1089"/>
  <c r="BF1089"/>
  <c r="T1089"/>
  <c r="R1089"/>
  <c r="P1089"/>
  <c r="BI1075"/>
  <c r="BH1075"/>
  <c r="BG1075"/>
  <c r="BF1075"/>
  <c r="T1075"/>
  <c r="R1075"/>
  <c r="P1075"/>
  <c r="BI1070"/>
  <c r="BH1070"/>
  <c r="BG1070"/>
  <c r="BF1070"/>
  <c r="T1070"/>
  <c r="R1070"/>
  <c r="P1070"/>
  <c r="BI1066"/>
  <c r="BH1066"/>
  <c r="BG1066"/>
  <c r="BF1066"/>
  <c r="T1066"/>
  <c r="R1066"/>
  <c r="P1066"/>
  <c r="BI1062"/>
  <c r="BH1062"/>
  <c r="BG1062"/>
  <c r="BF1062"/>
  <c r="T1062"/>
  <c r="R1062"/>
  <c r="P1062"/>
  <c r="BI1058"/>
  <c r="BH1058"/>
  <c r="BG1058"/>
  <c r="BF1058"/>
  <c r="T1058"/>
  <c r="R1058"/>
  <c r="P1058"/>
  <c r="BI1054"/>
  <c r="BH1054"/>
  <c r="BG1054"/>
  <c r="BF1054"/>
  <c r="T1054"/>
  <c r="R1054"/>
  <c r="P1054"/>
  <c r="BI1052"/>
  <c r="BH1052"/>
  <c r="BG1052"/>
  <c r="BF1052"/>
  <c r="T1052"/>
  <c r="R1052"/>
  <c r="P1052"/>
  <c r="BI1050"/>
  <c r="BH1050"/>
  <c r="BG1050"/>
  <c r="BF1050"/>
  <c r="T1050"/>
  <c r="R1050"/>
  <c r="P1050"/>
  <c r="BI1048"/>
  <c r="BH1048"/>
  <c r="BG1048"/>
  <c r="BF1048"/>
  <c r="T1048"/>
  <c r="R1048"/>
  <c r="P1048"/>
  <c r="BI1043"/>
  <c r="BH1043"/>
  <c r="BG1043"/>
  <c r="BF1043"/>
  <c r="T1043"/>
  <c r="R1043"/>
  <c r="P1043"/>
  <c r="BI1041"/>
  <c r="BH1041"/>
  <c r="BG1041"/>
  <c r="BF1041"/>
  <c r="T1041"/>
  <c r="R1041"/>
  <c r="P1041"/>
  <c r="BI1037"/>
  <c r="BH1037"/>
  <c r="BG1037"/>
  <c r="BF1037"/>
  <c r="T1037"/>
  <c r="R1037"/>
  <c r="P1037"/>
  <c r="BI1033"/>
  <c r="BH1033"/>
  <c r="BG1033"/>
  <c r="BF1033"/>
  <c r="T1033"/>
  <c r="R1033"/>
  <c r="P1033"/>
  <c r="BI1029"/>
  <c r="BH1029"/>
  <c r="BG1029"/>
  <c r="BF1029"/>
  <c r="T1029"/>
  <c r="R1029"/>
  <c r="P1029"/>
  <c r="BI1027"/>
  <c r="BH1027"/>
  <c r="BG1027"/>
  <c r="BF1027"/>
  <c r="T1027"/>
  <c r="R1027"/>
  <c r="P1027"/>
  <c r="BI1025"/>
  <c r="BH1025"/>
  <c r="BG1025"/>
  <c r="BF1025"/>
  <c r="T1025"/>
  <c r="R1025"/>
  <c r="P1025"/>
  <c r="BI1019"/>
  <c r="BH1019"/>
  <c r="BG1019"/>
  <c r="BF1019"/>
  <c r="T1019"/>
  <c r="R1019"/>
  <c r="P1019"/>
  <c r="BI1015"/>
  <c r="BH1015"/>
  <c r="BG1015"/>
  <c r="BF1015"/>
  <c r="T1015"/>
  <c r="R1015"/>
  <c r="P1015"/>
  <c r="BI1013"/>
  <c r="BH1013"/>
  <c r="BG1013"/>
  <c r="BF1013"/>
  <c r="T1013"/>
  <c r="R1013"/>
  <c r="P1013"/>
  <c r="BI1011"/>
  <c r="BH1011"/>
  <c r="BG1011"/>
  <c r="BF1011"/>
  <c r="T1011"/>
  <c r="R1011"/>
  <c r="P1011"/>
  <c r="BI1009"/>
  <c r="BH1009"/>
  <c r="BG1009"/>
  <c r="BF1009"/>
  <c r="T1009"/>
  <c r="R1009"/>
  <c r="P1009"/>
  <c r="BI1005"/>
  <c r="BH1005"/>
  <c r="BG1005"/>
  <c r="BF1005"/>
  <c r="T1005"/>
  <c r="R1005"/>
  <c r="P1005"/>
  <c r="BI1000"/>
  <c r="BH1000"/>
  <c r="BG1000"/>
  <c r="BF1000"/>
  <c r="T1000"/>
  <c r="R1000"/>
  <c r="P1000"/>
  <c r="BI996"/>
  <c r="BH996"/>
  <c r="BG996"/>
  <c r="BF996"/>
  <c r="T996"/>
  <c r="R996"/>
  <c r="P996"/>
  <c r="BI992"/>
  <c r="BH992"/>
  <c r="BG992"/>
  <c r="BF992"/>
  <c r="T992"/>
  <c r="R992"/>
  <c r="P992"/>
  <c r="BI990"/>
  <c r="BH990"/>
  <c r="BG990"/>
  <c r="BF990"/>
  <c r="T990"/>
  <c r="R990"/>
  <c r="P990"/>
  <c r="BI986"/>
  <c r="BH986"/>
  <c r="BG986"/>
  <c r="BF986"/>
  <c r="T986"/>
  <c r="R986"/>
  <c r="P986"/>
  <c r="BI980"/>
  <c r="BH980"/>
  <c r="BG980"/>
  <c r="BF980"/>
  <c r="T980"/>
  <c r="R980"/>
  <c r="P980"/>
  <c r="BI978"/>
  <c r="BH978"/>
  <c r="BG978"/>
  <c r="BF978"/>
  <c r="T978"/>
  <c r="R978"/>
  <c r="P978"/>
  <c r="BI976"/>
  <c r="BH976"/>
  <c r="BG976"/>
  <c r="BF976"/>
  <c r="T976"/>
  <c r="R976"/>
  <c r="P976"/>
  <c r="BI969"/>
  <c r="BH969"/>
  <c r="BG969"/>
  <c r="BF969"/>
  <c r="T969"/>
  <c r="R969"/>
  <c r="P969"/>
  <c r="BI967"/>
  <c r="BH967"/>
  <c r="BG967"/>
  <c r="BF967"/>
  <c r="T967"/>
  <c r="R967"/>
  <c r="P967"/>
  <c r="BI965"/>
  <c r="BH965"/>
  <c r="BG965"/>
  <c r="BF965"/>
  <c r="T965"/>
  <c r="R965"/>
  <c r="P965"/>
  <c r="BI963"/>
  <c r="BH963"/>
  <c r="BG963"/>
  <c r="BF963"/>
  <c r="T963"/>
  <c r="R963"/>
  <c r="P963"/>
  <c r="BI959"/>
  <c r="BH959"/>
  <c r="BG959"/>
  <c r="BF959"/>
  <c r="T959"/>
  <c r="R959"/>
  <c r="P959"/>
  <c r="BI953"/>
  <c r="BH953"/>
  <c r="BG953"/>
  <c r="BF953"/>
  <c r="T953"/>
  <c r="R953"/>
  <c r="P953"/>
  <c r="BI951"/>
  <c r="BH951"/>
  <c r="BG951"/>
  <c r="BF951"/>
  <c r="T951"/>
  <c r="R951"/>
  <c r="P951"/>
  <c r="BI949"/>
  <c r="BH949"/>
  <c r="BG949"/>
  <c r="BF949"/>
  <c r="T949"/>
  <c r="R949"/>
  <c r="P949"/>
  <c r="BI947"/>
  <c r="BH947"/>
  <c r="BG947"/>
  <c r="BF947"/>
  <c r="T947"/>
  <c r="R947"/>
  <c r="P947"/>
  <c r="BI945"/>
  <c r="BH945"/>
  <c r="BG945"/>
  <c r="BF945"/>
  <c r="T945"/>
  <c r="R945"/>
  <c r="P945"/>
  <c r="BI943"/>
  <c r="BH943"/>
  <c r="BG943"/>
  <c r="BF943"/>
  <c r="T943"/>
  <c r="R943"/>
  <c r="P943"/>
  <c r="BI941"/>
  <c r="BH941"/>
  <c r="BG941"/>
  <c r="BF941"/>
  <c r="T941"/>
  <c r="R941"/>
  <c r="P941"/>
  <c r="BI939"/>
  <c r="BH939"/>
  <c r="BG939"/>
  <c r="BF939"/>
  <c r="T939"/>
  <c r="R939"/>
  <c r="P939"/>
  <c r="BI937"/>
  <c r="BH937"/>
  <c r="BG937"/>
  <c r="BF937"/>
  <c r="T937"/>
  <c r="R937"/>
  <c r="P937"/>
  <c r="BI935"/>
  <c r="BH935"/>
  <c r="BG935"/>
  <c r="BF935"/>
  <c r="T935"/>
  <c r="R935"/>
  <c r="P935"/>
  <c r="BI933"/>
  <c r="BH933"/>
  <c r="BG933"/>
  <c r="BF933"/>
  <c r="T933"/>
  <c r="R933"/>
  <c r="P933"/>
  <c r="BI930"/>
  <c r="BH930"/>
  <c r="BG930"/>
  <c r="BF930"/>
  <c r="T930"/>
  <c r="R930"/>
  <c r="P930"/>
  <c r="BI926"/>
  <c r="BH926"/>
  <c r="BG926"/>
  <c r="BF926"/>
  <c r="T926"/>
  <c r="R926"/>
  <c r="P926"/>
  <c r="BI921"/>
  <c r="BH921"/>
  <c r="BG921"/>
  <c r="BF921"/>
  <c r="T921"/>
  <c r="R921"/>
  <c r="P921"/>
  <c r="BI919"/>
  <c r="BH919"/>
  <c r="BG919"/>
  <c r="BF919"/>
  <c r="T919"/>
  <c r="R919"/>
  <c r="P919"/>
  <c r="BI917"/>
  <c r="BH917"/>
  <c r="BG917"/>
  <c r="BF917"/>
  <c r="T917"/>
  <c r="R917"/>
  <c r="P917"/>
  <c r="BI916"/>
  <c r="BH916"/>
  <c r="BG916"/>
  <c r="BF916"/>
  <c r="T916"/>
  <c r="R916"/>
  <c r="P916"/>
  <c r="BI915"/>
  <c r="BH915"/>
  <c r="BG915"/>
  <c r="BF915"/>
  <c r="T915"/>
  <c r="R915"/>
  <c r="P915"/>
  <c r="BI908"/>
  <c r="BH908"/>
  <c r="BG908"/>
  <c r="BF908"/>
  <c r="T908"/>
  <c r="R908"/>
  <c r="P908"/>
  <c r="BI907"/>
  <c r="BH907"/>
  <c r="BG907"/>
  <c r="BF907"/>
  <c r="T907"/>
  <c r="R907"/>
  <c r="P907"/>
  <c r="BI905"/>
  <c r="BH905"/>
  <c r="BG905"/>
  <c r="BF905"/>
  <c r="T905"/>
  <c r="R905"/>
  <c r="P905"/>
  <c r="BI903"/>
  <c r="BH903"/>
  <c r="BG903"/>
  <c r="BF903"/>
  <c r="T903"/>
  <c r="R903"/>
  <c r="P903"/>
  <c r="BI898"/>
  <c r="BH898"/>
  <c r="BG898"/>
  <c r="BF898"/>
  <c r="T898"/>
  <c r="R898"/>
  <c r="P898"/>
  <c r="BI891"/>
  <c r="BH891"/>
  <c r="BG891"/>
  <c r="BF891"/>
  <c r="T891"/>
  <c r="R891"/>
  <c r="P891"/>
  <c r="BI890"/>
  <c r="BH890"/>
  <c r="BG890"/>
  <c r="BF890"/>
  <c r="T890"/>
  <c r="R890"/>
  <c r="P890"/>
  <c r="BI888"/>
  <c r="BH888"/>
  <c r="BG888"/>
  <c r="BF888"/>
  <c r="T888"/>
  <c r="R888"/>
  <c r="P888"/>
  <c r="BI886"/>
  <c r="BH886"/>
  <c r="BG886"/>
  <c r="BF886"/>
  <c r="T886"/>
  <c r="R886"/>
  <c r="P886"/>
  <c r="BI881"/>
  <c r="BH881"/>
  <c r="BG881"/>
  <c r="BF881"/>
  <c r="T881"/>
  <c r="R881"/>
  <c r="P881"/>
  <c r="BI879"/>
  <c r="BH879"/>
  <c r="BG879"/>
  <c r="BF879"/>
  <c r="T879"/>
  <c r="R879"/>
  <c r="P879"/>
  <c r="BI877"/>
  <c r="BH877"/>
  <c r="BG877"/>
  <c r="BF877"/>
  <c r="T877"/>
  <c r="R877"/>
  <c r="P877"/>
  <c r="BI875"/>
  <c r="BH875"/>
  <c r="BG875"/>
  <c r="BF875"/>
  <c r="T875"/>
  <c r="R875"/>
  <c r="P875"/>
  <c r="BI873"/>
  <c r="BH873"/>
  <c r="BG873"/>
  <c r="BF873"/>
  <c r="T873"/>
  <c r="R873"/>
  <c r="P873"/>
  <c r="BI871"/>
  <c r="BH871"/>
  <c r="BG871"/>
  <c r="BF871"/>
  <c r="T871"/>
  <c r="R871"/>
  <c r="P871"/>
  <c r="BI869"/>
  <c r="BH869"/>
  <c r="BG869"/>
  <c r="BF869"/>
  <c r="T869"/>
  <c r="R869"/>
  <c r="P869"/>
  <c r="BI867"/>
  <c r="BH867"/>
  <c r="BG867"/>
  <c r="BF867"/>
  <c r="T867"/>
  <c r="R867"/>
  <c r="P867"/>
  <c r="BI864"/>
  <c r="BH864"/>
  <c r="BG864"/>
  <c r="BF864"/>
  <c r="T864"/>
  <c r="R864"/>
  <c r="P864"/>
  <c r="BI862"/>
  <c r="BH862"/>
  <c r="BG862"/>
  <c r="BF862"/>
  <c r="T862"/>
  <c r="R862"/>
  <c r="P862"/>
  <c r="BI860"/>
  <c r="BH860"/>
  <c r="BG860"/>
  <c r="BF860"/>
  <c r="T860"/>
  <c r="R860"/>
  <c r="P860"/>
  <c r="BI849"/>
  <c r="BH849"/>
  <c r="BG849"/>
  <c r="BF849"/>
  <c r="T849"/>
  <c r="R849"/>
  <c r="P849"/>
  <c r="BI847"/>
  <c r="BH847"/>
  <c r="BG847"/>
  <c r="BF847"/>
  <c r="T847"/>
  <c r="R847"/>
  <c r="P847"/>
  <c r="BI845"/>
  <c r="BH845"/>
  <c r="BG845"/>
  <c r="BF845"/>
  <c r="T845"/>
  <c r="R845"/>
  <c r="P845"/>
  <c r="BI839"/>
  <c r="BH839"/>
  <c r="BG839"/>
  <c r="BF839"/>
  <c r="T839"/>
  <c r="R839"/>
  <c r="P839"/>
  <c r="BI837"/>
  <c r="BH837"/>
  <c r="BG837"/>
  <c r="BF837"/>
  <c r="T837"/>
  <c r="R837"/>
  <c r="P837"/>
  <c r="BI832"/>
  <c r="BH832"/>
  <c r="BG832"/>
  <c r="BF832"/>
  <c r="T832"/>
  <c r="R832"/>
  <c r="P832"/>
  <c r="BI818"/>
  <c r="BH818"/>
  <c r="BG818"/>
  <c r="BF818"/>
  <c r="T818"/>
  <c r="R818"/>
  <c r="P818"/>
  <c r="BI814"/>
  <c r="BH814"/>
  <c r="BG814"/>
  <c r="BF814"/>
  <c r="T814"/>
  <c r="R814"/>
  <c r="P814"/>
  <c r="BI812"/>
  <c r="BH812"/>
  <c r="BG812"/>
  <c r="BF812"/>
  <c r="T812"/>
  <c r="R812"/>
  <c r="P812"/>
  <c r="BI810"/>
  <c r="BH810"/>
  <c r="BG810"/>
  <c r="BF810"/>
  <c r="T810"/>
  <c r="R810"/>
  <c r="P810"/>
  <c r="BI808"/>
  <c r="BH808"/>
  <c r="BG808"/>
  <c r="BF808"/>
  <c r="T808"/>
  <c r="R808"/>
  <c r="P808"/>
  <c r="BI803"/>
  <c r="BH803"/>
  <c r="BG803"/>
  <c r="BF803"/>
  <c r="T803"/>
  <c r="R803"/>
  <c r="P803"/>
  <c r="BI794"/>
  <c r="BH794"/>
  <c r="BG794"/>
  <c r="BF794"/>
  <c r="T794"/>
  <c r="R794"/>
  <c r="P794"/>
  <c r="BI790"/>
  <c r="BH790"/>
  <c r="BG790"/>
  <c r="BF790"/>
  <c r="T790"/>
  <c r="R790"/>
  <c r="P790"/>
  <c r="BI783"/>
  <c r="BH783"/>
  <c r="BG783"/>
  <c r="BF783"/>
  <c r="T783"/>
  <c r="R783"/>
  <c r="P783"/>
  <c r="BI779"/>
  <c r="BH779"/>
  <c r="BG779"/>
  <c r="BF779"/>
  <c r="T779"/>
  <c r="R779"/>
  <c r="P779"/>
  <c r="BI772"/>
  <c r="BH772"/>
  <c r="BG772"/>
  <c r="BF772"/>
  <c r="T772"/>
  <c r="R772"/>
  <c r="P772"/>
  <c r="BI770"/>
  <c r="BH770"/>
  <c r="BG770"/>
  <c r="BF770"/>
  <c r="T770"/>
  <c r="R770"/>
  <c r="P770"/>
  <c r="BI768"/>
  <c r="BH768"/>
  <c r="BG768"/>
  <c r="BF768"/>
  <c r="T768"/>
  <c r="R768"/>
  <c r="P768"/>
  <c r="BI763"/>
  <c r="BH763"/>
  <c r="BG763"/>
  <c r="BF763"/>
  <c r="T763"/>
  <c r="R763"/>
  <c r="P763"/>
  <c r="BI758"/>
  <c r="BH758"/>
  <c r="BG758"/>
  <c r="BF758"/>
  <c r="T758"/>
  <c r="R758"/>
  <c r="P758"/>
  <c r="BI750"/>
  <c r="BH750"/>
  <c r="BG750"/>
  <c r="BF750"/>
  <c r="T750"/>
  <c r="R750"/>
  <c r="P750"/>
  <c r="BI748"/>
  <c r="BH748"/>
  <c r="BG748"/>
  <c r="BF748"/>
  <c r="T748"/>
  <c r="R748"/>
  <c r="P748"/>
  <c r="BI746"/>
  <c r="BH746"/>
  <c r="BG746"/>
  <c r="BF746"/>
  <c r="T746"/>
  <c r="R746"/>
  <c r="P746"/>
  <c r="BI742"/>
  <c r="BH742"/>
  <c r="BG742"/>
  <c r="BF742"/>
  <c r="T742"/>
  <c r="R742"/>
  <c r="P742"/>
  <c r="BI738"/>
  <c r="BH738"/>
  <c r="BG738"/>
  <c r="BF738"/>
  <c r="T738"/>
  <c r="R738"/>
  <c r="P738"/>
  <c r="BI735"/>
  <c r="BH735"/>
  <c r="BG735"/>
  <c r="BF735"/>
  <c r="T735"/>
  <c r="R735"/>
  <c r="P735"/>
  <c r="BI730"/>
  <c r="BH730"/>
  <c r="BG730"/>
  <c r="BF730"/>
  <c r="T730"/>
  <c r="R730"/>
  <c r="P730"/>
  <c r="BI724"/>
  <c r="BH724"/>
  <c r="BG724"/>
  <c r="BF724"/>
  <c r="T724"/>
  <c r="R724"/>
  <c r="P724"/>
  <c r="BI722"/>
  <c r="BH722"/>
  <c r="BG722"/>
  <c r="BF722"/>
  <c r="T722"/>
  <c r="R722"/>
  <c r="P722"/>
  <c r="BI720"/>
  <c r="BH720"/>
  <c r="BG720"/>
  <c r="BF720"/>
  <c r="T720"/>
  <c r="R720"/>
  <c r="P720"/>
  <c r="BI718"/>
  <c r="BH718"/>
  <c r="BG718"/>
  <c r="BF718"/>
  <c r="T718"/>
  <c r="R718"/>
  <c r="P718"/>
  <c r="BI716"/>
  <c r="BH716"/>
  <c r="BG716"/>
  <c r="BF716"/>
  <c r="T716"/>
  <c r="R716"/>
  <c r="P716"/>
  <c r="BI714"/>
  <c r="BH714"/>
  <c r="BG714"/>
  <c r="BF714"/>
  <c r="T714"/>
  <c r="R714"/>
  <c r="P714"/>
  <c r="BI712"/>
  <c r="BH712"/>
  <c r="BG712"/>
  <c r="BF712"/>
  <c r="T712"/>
  <c r="R712"/>
  <c r="P712"/>
  <c r="BI710"/>
  <c r="BH710"/>
  <c r="BG710"/>
  <c r="BF710"/>
  <c r="T710"/>
  <c r="R710"/>
  <c r="P710"/>
  <c r="BI708"/>
  <c r="BH708"/>
  <c r="BG708"/>
  <c r="BF708"/>
  <c r="T708"/>
  <c r="R708"/>
  <c r="P708"/>
  <c r="BI706"/>
  <c r="BH706"/>
  <c r="BG706"/>
  <c r="BF706"/>
  <c r="T706"/>
  <c r="R706"/>
  <c r="P706"/>
  <c r="BI702"/>
  <c r="BH702"/>
  <c r="BG702"/>
  <c r="BF702"/>
  <c r="T702"/>
  <c r="R702"/>
  <c r="P702"/>
  <c r="BI700"/>
  <c r="BH700"/>
  <c r="BG700"/>
  <c r="BF700"/>
  <c r="T700"/>
  <c r="R700"/>
  <c r="P700"/>
  <c r="BI698"/>
  <c r="BH698"/>
  <c r="BG698"/>
  <c r="BF698"/>
  <c r="T698"/>
  <c r="R698"/>
  <c r="P698"/>
  <c r="BI696"/>
  <c r="BH696"/>
  <c r="BG696"/>
  <c r="BF696"/>
  <c r="T696"/>
  <c r="R696"/>
  <c r="P696"/>
  <c r="BI691"/>
  <c r="BH691"/>
  <c r="BG691"/>
  <c r="BF691"/>
  <c r="T691"/>
  <c r="R691"/>
  <c r="P691"/>
  <c r="BI689"/>
  <c r="BH689"/>
  <c r="BG689"/>
  <c r="BF689"/>
  <c r="T689"/>
  <c r="R689"/>
  <c r="P689"/>
  <c r="BI685"/>
  <c r="BH685"/>
  <c r="BG685"/>
  <c r="BF685"/>
  <c r="T685"/>
  <c r="R685"/>
  <c r="P685"/>
  <c r="BI680"/>
  <c r="BH680"/>
  <c r="BG680"/>
  <c r="BF680"/>
  <c r="T680"/>
  <c r="R680"/>
  <c r="P680"/>
  <c r="BI673"/>
  <c r="BH673"/>
  <c r="BG673"/>
  <c r="BF673"/>
  <c r="T673"/>
  <c r="R673"/>
  <c r="P673"/>
  <c r="BI666"/>
  <c r="BH666"/>
  <c r="BG666"/>
  <c r="BF666"/>
  <c r="T666"/>
  <c r="R666"/>
  <c r="P666"/>
  <c r="BI659"/>
  <c r="BH659"/>
  <c r="BG659"/>
  <c r="BF659"/>
  <c r="T659"/>
  <c r="R659"/>
  <c r="P659"/>
  <c r="BI655"/>
  <c r="BH655"/>
  <c r="BG655"/>
  <c r="BF655"/>
  <c r="T655"/>
  <c r="R655"/>
  <c r="P655"/>
  <c r="BI654"/>
  <c r="BH654"/>
  <c r="BG654"/>
  <c r="BF654"/>
  <c r="T654"/>
  <c r="R654"/>
  <c r="P654"/>
  <c r="BI653"/>
  <c r="BH653"/>
  <c r="BG653"/>
  <c r="BF653"/>
  <c r="T653"/>
  <c r="R653"/>
  <c r="P653"/>
  <c r="BI651"/>
  <c r="BH651"/>
  <c r="BG651"/>
  <c r="BF651"/>
  <c r="T651"/>
  <c r="R651"/>
  <c r="P651"/>
  <c r="BI649"/>
  <c r="BH649"/>
  <c r="BG649"/>
  <c r="BF649"/>
  <c r="T649"/>
  <c r="R649"/>
  <c r="P649"/>
  <c r="BI634"/>
  <c r="BH634"/>
  <c r="BG634"/>
  <c r="BF634"/>
  <c r="T634"/>
  <c r="R634"/>
  <c r="P634"/>
  <c r="BI620"/>
  <c r="BH620"/>
  <c r="BG620"/>
  <c r="BF620"/>
  <c r="T620"/>
  <c r="R620"/>
  <c r="P620"/>
  <c r="BI605"/>
  <c r="BH605"/>
  <c r="BG605"/>
  <c r="BF605"/>
  <c r="T605"/>
  <c r="R605"/>
  <c r="P605"/>
  <c r="BI603"/>
  <c r="BH603"/>
  <c r="BG603"/>
  <c r="BF603"/>
  <c r="T603"/>
  <c r="R603"/>
  <c r="P603"/>
  <c r="BI601"/>
  <c r="BH601"/>
  <c r="BG601"/>
  <c r="BF601"/>
  <c r="T601"/>
  <c r="R601"/>
  <c r="P601"/>
  <c r="BI596"/>
  <c r="BH596"/>
  <c r="BG596"/>
  <c r="BF596"/>
  <c r="T596"/>
  <c r="R596"/>
  <c r="P596"/>
  <c r="BI594"/>
  <c r="BH594"/>
  <c r="BG594"/>
  <c r="BF594"/>
  <c r="T594"/>
  <c r="R594"/>
  <c r="P594"/>
  <c r="BI568"/>
  <c r="BH568"/>
  <c r="BG568"/>
  <c r="BF568"/>
  <c r="T568"/>
  <c r="R568"/>
  <c r="P568"/>
  <c r="BI550"/>
  <c r="BH550"/>
  <c r="BG550"/>
  <c r="BF550"/>
  <c r="T550"/>
  <c r="R550"/>
  <c r="P550"/>
  <c r="BI544"/>
  <c r="BH544"/>
  <c r="BG544"/>
  <c r="BF544"/>
  <c r="T544"/>
  <c r="R544"/>
  <c r="P544"/>
  <c r="BI536"/>
  <c r="BH536"/>
  <c r="BG536"/>
  <c r="BF536"/>
  <c r="T536"/>
  <c r="R536"/>
  <c r="P536"/>
  <c r="BI534"/>
  <c r="BH534"/>
  <c r="BG534"/>
  <c r="BF534"/>
  <c r="T534"/>
  <c r="R534"/>
  <c r="P534"/>
  <c r="BI518"/>
  <c r="BH518"/>
  <c r="BG518"/>
  <c r="BF518"/>
  <c r="T518"/>
  <c r="R518"/>
  <c r="P518"/>
  <c r="BI514"/>
  <c r="BH514"/>
  <c r="BG514"/>
  <c r="BF514"/>
  <c r="T514"/>
  <c r="R514"/>
  <c r="P514"/>
  <c r="BI510"/>
  <c r="BH510"/>
  <c r="BG510"/>
  <c r="BF510"/>
  <c r="T510"/>
  <c r="R510"/>
  <c r="P510"/>
  <c r="BI508"/>
  <c r="BH508"/>
  <c r="BG508"/>
  <c r="BF508"/>
  <c r="T508"/>
  <c r="R508"/>
  <c r="P508"/>
  <c r="BI499"/>
  <c r="BH499"/>
  <c r="BG499"/>
  <c r="BF499"/>
  <c r="T499"/>
  <c r="R499"/>
  <c r="P499"/>
  <c r="BI495"/>
  <c r="BH495"/>
  <c r="BG495"/>
  <c r="BF495"/>
  <c r="T495"/>
  <c r="R495"/>
  <c r="P495"/>
  <c r="BI492"/>
  <c r="BH492"/>
  <c r="BG492"/>
  <c r="BF492"/>
  <c r="T492"/>
  <c r="R492"/>
  <c r="P492"/>
  <c r="BI488"/>
  <c r="BH488"/>
  <c r="BG488"/>
  <c r="BF488"/>
  <c r="T488"/>
  <c r="R488"/>
  <c r="P488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8"/>
  <c r="BH478"/>
  <c r="BG478"/>
  <c r="BF478"/>
  <c r="T478"/>
  <c r="R478"/>
  <c r="P478"/>
  <c r="BI474"/>
  <c r="BH474"/>
  <c r="BG474"/>
  <c r="BF474"/>
  <c r="T474"/>
  <c r="R474"/>
  <c r="P474"/>
  <c r="BI470"/>
  <c r="BH470"/>
  <c r="BG470"/>
  <c r="BF470"/>
  <c r="T470"/>
  <c r="R470"/>
  <c r="P470"/>
  <c r="BI466"/>
  <c r="BH466"/>
  <c r="BG466"/>
  <c r="BF466"/>
  <c r="T466"/>
  <c r="R466"/>
  <c r="P466"/>
  <c r="BI464"/>
  <c r="BH464"/>
  <c r="BG464"/>
  <c r="BF464"/>
  <c r="T464"/>
  <c r="R464"/>
  <c r="P464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2"/>
  <c r="BH452"/>
  <c r="BG452"/>
  <c r="BF452"/>
  <c r="T452"/>
  <c r="R452"/>
  <c r="P452"/>
  <c r="BI432"/>
  <c r="BH432"/>
  <c r="BG432"/>
  <c r="BF432"/>
  <c r="T432"/>
  <c r="R432"/>
  <c r="P432"/>
  <c r="BI428"/>
  <c r="BH428"/>
  <c r="BG428"/>
  <c r="BF428"/>
  <c r="T428"/>
  <c r="R428"/>
  <c r="P428"/>
  <c r="BI416"/>
  <c r="BH416"/>
  <c r="BG416"/>
  <c r="BF416"/>
  <c r="T416"/>
  <c r="R416"/>
  <c r="P416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83"/>
  <c r="BH383"/>
  <c r="BG383"/>
  <c r="BF383"/>
  <c r="T383"/>
  <c r="R383"/>
  <c r="P383"/>
  <c r="BI381"/>
  <c r="BH381"/>
  <c r="BG381"/>
  <c r="BF381"/>
  <c r="T381"/>
  <c r="R381"/>
  <c r="P381"/>
  <c r="BI359"/>
  <c r="BH359"/>
  <c r="BG359"/>
  <c r="BF359"/>
  <c r="T359"/>
  <c r="R359"/>
  <c r="P359"/>
  <c r="BI339"/>
  <c r="BH339"/>
  <c r="BG339"/>
  <c r="BF339"/>
  <c r="T339"/>
  <c r="R339"/>
  <c r="P339"/>
  <c r="BI336"/>
  <c r="BH336"/>
  <c r="BG336"/>
  <c r="BF336"/>
  <c r="T336"/>
  <c r="R336"/>
  <c r="P336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5"/>
  <c r="BH325"/>
  <c r="BG325"/>
  <c r="BF325"/>
  <c r="T325"/>
  <c r="R325"/>
  <c r="P325"/>
  <c r="BI319"/>
  <c r="BH319"/>
  <c r="BG319"/>
  <c r="BF319"/>
  <c r="T319"/>
  <c r="R319"/>
  <c r="P319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4"/>
  <c r="BH294"/>
  <c r="BG294"/>
  <c r="BF294"/>
  <c r="T294"/>
  <c r="R294"/>
  <c r="P294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7"/>
  <c r="BH277"/>
  <c r="BG277"/>
  <c r="BF277"/>
  <c r="T277"/>
  <c r="R277"/>
  <c r="P277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54"/>
  <c r="BH254"/>
  <c r="BG254"/>
  <c r="BF254"/>
  <c r="T254"/>
  <c r="R254"/>
  <c r="P254"/>
  <c r="BI252"/>
  <c r="BH252"/>
  <c r="BG252"/>
  <c r="BF252"/>
  <c r="T252"/>
  <c r="R252"/>
  <c r="P252"/>
  <c r="BI245"/>
  <c r="BH245"/>
  <c r="BG245"/>
  <c r="BF245"/>
  <c r="T245"/>
  <c r="R245"/>
  <c r="P245"/>
  <c r="BI243"/>
  <c r="BH243"/>
  <c r="BG243"/>
  <c r="BF243"/>
  <c r="T243"/>
  <c r="R243"/>
  <c r="P243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19"/>
  <c r="BH219"/>
  <c r="BG219"/>
  <c r="BF219"/>
  <c r="T219"/>
  <c r="R219"/>
  <c r="P219"/>
  <c r="BI217"/>
  <c r="BH217"/>
  <c r="BG217"/>
  <c r="BF217"/>
  <c r="T217"/>
  <c r="R217"/>
  <c r="P217"/>
  <c r="BI212"/>
  <c r="BH212"/>
  <c r="BG212"/>
  <c r="BF212"/>
  <c r="T212"/>
  <c r="R212"/>
  <c r="P212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2"/>
  <c r="BH182"/>
  <c r="BG182"/>
  <c r="BF182"/>
  <c r="T182"/>
  <c r="R182"/>
  <c r="P182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59"/>
  <c r="BH159"/>
  <c r="BG159"/>
  <c r="BF159"/>
  <c r="T159"/>
  <c r="R159"/>
  <c r="P159"/>
  <c r="J153"/>
  <c r="J152"/>
  <c r="F152"/>
  <c r="F150"/>
  <c r="E148"/>
  <c r="J94"/>
  <c r="J93"/>
  <c r="F93"/>
  <c r="F91"/>
  <c r="E89"/>
  <c r="J20"/>
  <c r="E20"/>
  <c r="F153" s="1"/>
  <c r="J19"/>
  <c r="J14"/>
  <c r="J150"/>
  <c r="E7"/>
  <c r="E144" s="1"/>
  <c r="L90" i="1"/>
  <c r="AM90"/>
  <c r="AM89"/>
  <c r="L89"/>
  <c r="AM87"/>
  <c r="L87"/>
  <c r="L85"/>
  <c r="L84"/>
  <c r="J130" i="12"/>
  <c r="BK121" i="10"/>
  <c r="J154" i="9"/>
  <c r="J153"/>
  <c r="J151"/>
  <c r="J150"/>
  <c r="J149"/>
  <c r="J148"/>
  <c r="BK147"/>
  <c r="J145"/>
  <c r="J143"/>
  <c r="J140"/>
  <c r="J138"/>
  <c r="BK134"/>
  <c r="BK133"/>
  <c r="J132"/>
  <c r="BK130"/>
  <c r="J128"/>
  <c r="BK127"/>
  <c r="BK125" i="6"/>
  <c r="J125" i="5"/>
  <c r="BK125" i="4"/>
  <c r="J125" i="3"/>
  <c r="J2054" i="2"/>
  <c r="BK2052"/>
  <c r="J2051"/>
  <c r="BK2049"/>
  <c r="J2034"/>
  <c r="BK2018"/>
  <c r="J1994"/>
  <c r="J1975"/>
  <c r="BK1973"/>
  <c r="BK1931"/>
  <c r="BK1920"/>
  <c r="J1911"/>
  <c r="J1907"/>
  <c r="BK1899"/>
  <c r="J1895"/>
  <c r="BK1884"/>
  <c r="J1883"/>
  <c r="BK1881"/>
  <c r="J1876"/>
  <c r="J1875"/>
  <c r="J1873"/>
  <c r="J1872"/>
  <c r="BK1871"/>
  <c r="J1869"/>
  <c r="J1852"/>
  <c r="J1846"/>
  <c r="BK1844"/>
  <c r="J1842"/>
  <c r="J1840"/>
  <c r="J1838"/>
  <c r="BK1832"/>
  <c r="BK1816"/>
  <c r="BK1815"/>
  <c r="BK1805"/>
  <c r="J1794"/>
  <c r="BK1780"/>
  <c r="BK1778"/>
  <c r="J1776"/>
  <c r="J1766"/>
  <c r="BK1755"/>
  <c r="J1748"/>
  <c r="BK1746"/>
  <c r="BK1745"/>
  <c r="BK1743"/>
  <c r="BK1741"/>
  <c r="BK1737"/>
  <c r="J1733"/>
  <c r="J1729"/>
  <c r="J1724"/>
  <c r="J1720"/>
  <c r="BK1719"/>
  <c r="BK1701"/>
  <c r="J1700"/>
  <c r="J1696"/>
  <c r="BK1683"/>
  <c r="BK1680"/>
  <c r="J1673"/>
  <c r="BK1664"/>
  <c r="BK1662"/>
  <c r="BK1659"/>
  <c r="J1657"/>
  <c r="BK1656"/>
  <c r="BK1654"/>
  <c r="J1653"/>
  <c r="J1652"/>
  <c r="BK1648"/>
  <c r="J1647"/>
  <c r="BK1642"/>
  <c r="J1636"/>
  <c r="BK1634"/>
  <c r="J1630"/>
  <c r="J1627"/>
  <c r="J1626"/>
  <c r="J1623"/>
  <c r="BK1620"/>
  <c r="BK1618"/>
  <c r="J1617"/>
  <c r="BK1616"/>
  <c r="J1605"/>
  <c r="BK1604"/>
  <c r="J1602"/>
  <c r="BK1600"/>
  <c r="J1598"/>
  <c r="BK1594"/>
  <c r="J1593"/>
  <c r="BK1589"/>
  <c r="J1588"/>
  <c r="J1586"/>
  <c r="J1585"/>
  <c r="BK1583"/>
  <c r="J1582"/>
  <c r="J1580"/>
  <c r="J1576"/>
  <c r="J1575"/>
  <c r="BK1573"/>
  <c r="J1569"/>
  <c r="BK1557"/>
  <c r="BK1553"/>
  <c r="BK1551"/>
  <c r="J1546"/>
  <c r="BK1544"/>
  <c r="J1542"/>
  <c r="BK1531"/>
  <c r="J1523"/>
  <c r="J1521"/>
  <c r="J1514"/>
  <c r="BK1507"/>
  <c r="J1485"/>
  <c r="BK1478"/>
  <c r="J1473"/>
  <c r="BK1470"/>
  <c r="J1463"/>
  <c r="J1461"/>
  <c r="BK1454"/>
  <c r="J1452"/>
  <c r="BK1448"/>
  <c r="BK1444"/>
  <c r="J1442"/>
  <c r="J1435"/>
  <c r="J1413"/>
  <c r="BK1407"/>
  <c r="J1390"/>
  <c r="J1387"/>
  <c r="J1385"/>
  <c r="J1381"/>
  <c r="BK1379"/>
  <c r="J1378"/>
  <c r="BK1376"/>
  <c r="BK1374"/>
  <c r="J1372"/>
  <c r="BK1367"/>
  <c r="BK1360"/>
  <c r="J1356"/>
  <c r="J1353"/>
  <c r="BK1338"/>
  <c r="J1336"/>
  <c r="BK1329"/>
  <c r="J1327"/>
  <c r="J1321"/>
  <c r="BK1312"/>
  <c r="BK1296"/>
  <c r="J1293"/>
  <c r="J1291"/>
  <c r="BK1289"/>
  <c r="J1287"/>
  <c r="J1279"/>
  <c r="BK1276"/>
  <c r="BK1274"/>
  <c r="J1270"/>
  <c r="J1268"/>
  <c r="J1267"/>
  <c r="J1265"/>
  <c r="BK1262"/>
  <c r="BK1258"/>
  <c r="J1256"/>
  <c r="J1253"/>
  <c r="J1251"/>
  <c r="BK1250"/>
  <c r="J1248"/>
  <c r="J1231"/>
  <c r="BK1229"/>
  <c r="BK1220"/>
  <c r="BK1218"/>
  <c r="BK1216"/>
  <c r="J1198"/>
  <c r="J1183"/>
  <c r="BK1179"/>
  <c r="BK1174"/>
  <c r="BK1165"/>
  <c r="BK1163"/>
  <c r="J1162"/>
  <c r="BK1161"/>
  <c r="J1156"/>
  <c r="J1146"/>
  <c r="BK1143"/>
  <c r="BK1141"/>
  <c r="BK1139"/>
  <c r="BK1137"/>
  <c r="BK1133"/>
  <c r="J1131"/>
  <c r="J1127"/>
  <c r="J1125"/>
  <c r="J1123"/>
  <c r="BK1121"/>
  <c r="J1119"/>
  <c r="BK1111"/>
  <c r="J1109"/>
  <c r="BK1105"/>
  <c r="J1101"/>
  <c r="BK1094"/>
  <c r="J1070"/>
  <c r="J1054"/>
  <c r="BK1052"/>
  <c r="J1037"/>
  <c r="BK1027"/>
  <c r="J1025"/>
  <c r="BK1019"/>
  <c r="J1015"/>
  <c r="BK1013"/>
  <c r="BK1011"/>
  <c r="J1009"/>
  <c r="J1005"/>
  <c r="J996"/>
  <c r="BK990"/>
  <c r="BK969"/>
  <c r="BK967"/>
  <c r="J965"/>
  <c r="BK959"/>
  <c r="J953"/>
  <c r="BK949"/>
  <c r="BK947"/>
  <c r="J945"/>
  <c r="J943"/>
  <c r="BK939"/>
  <c r="BK937"/>
  <c r="J933"/>
  <c r="J930"/>
  <c r="BK926"/>
  <c r="BK919"/>
  <c r="J917"/>
  <c r="BK915"/>
  <c r="J908"/>
  <c r="J907"/>
  <c r="J905"/>
  <c r="J903"/>
  <c r="BK890"/>
  <c r="J886"/>
  <c r="BK881"/>
  <c r="J877"/>
  <c r="J875"/>
  <c r="J869"/>
  <c r="BK864"/>
  <c r="J860"/>
  <c r="BK847"/>
  <c r="J839"/>
  <c r="BK832"/>
  <c r="J814"/>
  <c r="J794"/>
  <c r="BK783"/>
  <c r="BK673"/>
  <c r="J666"/>
  <c r="BK659"/>
  <c r="J655"/>
  <c r="BK654"/>
  <c r="J651"/>
  <c r="BK649"/>
  <c r="J634"/>
  <c r="BK620"/>
  <c r="BK601"/>
  <c r="J596"/>
  <c r="BK568"/>
  <c r="J550"/>
  <c r="BK544"/>
  <c r="BK534"/>
  <c r="BK514"/>
  <c r="J510"/>
  <c r="J499"/>
  <c r="BK495"/>
  <c r="BK492"/>
  <c r="J483"/>
  <c r="J474"/>
  <c r="BK466"/>
  <c r="BK459"/>
  <c r="J452"/>
  <c r="J432"/>
  <c r="BK416"/>
  <c r="BK402"/>
  <c r="J400"/>
  <c r="BK396"/>
  <c r="J394"/>
  <c r="J383"/>
  <c r="J381"/>
  <c r="J359"/>
  <c r="BK339"/>
  <c r="BK336"/>
  <c r="BK335"/>
  <c r="BK331"/>
  <c r="J327"/>
  <c r="BK325"/>
  <c r="J319"/>
  <c r="BK311"/>
  <c r="BK310"/>
  <c r="BK309"/>
  <c r="J308"/>
  <c r="J307"/>
  <c r="BK306"/>
  <c r="BK305"/>
  <c r="BK304"/>
  <c r="BK302"/>
  <c r="BK300"/>
  <c r="J294"/>
  <c r="J293"/>
  <c r="J289"/>
  <c r="BK285"/>
  <c r="BK283"/>
  <c r="J281"/>
  <c r="BK277"/>
  <c r="J275"/>
  <c r="J271"/>
  <c r="BK267"/>
  <c r="J254"/>
  <c r="BK252"/>
  <c r="J245"/>
  <c r="BK243"/>
  <c r="BK234"/>
  <c r="J232"/>
  <c r="J230"/>
  <c r="BK219"/>
  <c r="BK217"/>
  <c r="BK212"/>
  <c r="J206"/>
  <c r="J204"/>
  <c r="J202"/>
  <c r="J200"/>
  <c r="BK194"/>
  <c r="J192"/>
  <c r="J190"/>
  <c r="J188"/>
  <c r="BK182"/>
  <c r="J177"/>
  <c r="BK175"/>
  <c r="J173"/>
  <c r="J171"/>
  <c r="J159"/>
  <c r="AS95" i="1"/>
  <c r="BK130" i="12"/>
  <c r="J128"/>
  <c r="BK126"/>
  <c r="J124"/>
  <c r="J121" i="11"/>
  <c r="BK154" i="9"/>
  <c r="BK153"/>
  <c r="J152"/>
  <c r="BK151"/>
  <c r="BK150"/>
  <c r="J147"/>
  <c r="J146"/>
  <c r="J144"/>
  <c r="J141"/>
  <c r="BK139"/>
  <c r="J137"/>
  <c r="J136"/>
  <c r="J133"/>
  <c r="BK132"/>
  <c r="J131"/>
  <c r="BK129"/>
  <c r="BK128"/>
  <c r="J127"/>
  <c r="BK125" i="7"/>
  <c r="J2047" i="2"/>
  <c r="BK2030"/>
  <c r="BK2025"/>
  <c r="J2021"/>
  <c r="J2019"/>
  <c r="BK1999"/>
  <c r="J1973"/>
  <c r="J1929"/>
  <c r="J1924"/>
  <c r="J1920"/>
  <c r="BK1916"/>
  <c r="BK1915"/>
  <c r="BK1911"/>
  <c r="BK1903"/>
  <c r="J1863"/>
  <c r="BK1855"/>
  <c r="J1853"/>
  <c r="J1844"/>
  <c r="BK1838"/>
  <c r="J1811"/>
  <c r="BK1788"/>
  <c r="J1778"/>
  <c r="J1745"/>
  <c r="BK1731"/>
  <c r="BK1728"/>
  <c r="J1727"/>
  <c r="BK1725"/>
  <c r="BK1724"/>
  <c r="J1723"/>
  <c r="BK1722"/>
  <c r="BK1721"/>
  <c r="BK1720"/>
  <c r="J1701"/>
  <c r="J1698"/>
  <c r="BK1696"/>
  <c r="J1695"/>
  <c r="J1692"/>
  <c r="BK1688"/>
  <c r="BK1685"/>
  <c r="J1659"/>
  <c r="BK1655"/>
  <c r="J1654"/>
  <c r="J1650"/>
  <c r="J1649"/>
  <c r="J1648"/>
  <c r="J1644"/>
  <c r="J1634"/>
  <c r="J1618"/>
  <c r="BK1617"/>
  <c r="BK1614"/>
  <c r="J1612"/>
  <c r="BK1610"/>
  <c r="BK1607"/>
  <c r="BK1596"/>
  <c r="BK1593"/>
  <c r="J1592"/>
  <c r="J1589"/>
  <c r="J1564"/>
  <c r="J1551"/>
  <c r="BK1546"/>
  <c r="BK1542"/>
  <c r="J1539"/>
  <c r="J1535"/>
  <c r="J1507"/>
  <c r="J1496"/>
  <c r="BK1490"/>
  <c r="BK1485"/>
  <c r="J1478"/>
  <c r="BK1461"/>
  <c r="J1456"/>
  <c r="J1454"/>
  <c r="J1446"/>
  <c r="J1444"/>
  <c r="J1440"/>
  <c r="BK1439"/>
  <c r="J1427"/>
  <c r="BK1422"/>
  <c r="J1419"/>
  <c r="BK1417"/>
  <c r="BK1415"/>
  <c r="BK1413"/>
  <c r="BK1403"/>
  <c r="BK1396"/>
  <c r="BK1384"/>
  <c r="J1382"/>
  <c r="BK1381"/>
  <c r="J1374"/>
  <c r="J1371"/>
  <c r="J1348"/>
  <c r="J1344"/>
  <c r="BK1342"/>
  <c r="J1338"/>
  <c r="BK1332"/>
  <c r="BK1330"/>
  <c r="J1323"/>
  <c r="BK1321"/>
  <c r="J1319"/>
  <c r="J1306"/>
  <c r="BK1293"/>
  <c r="BK1285"/>
  <c r="J1283"/>
  <c r="BK1279"/>
  <c r="J1274"/>
  <c r="BK1270"/>
  <c r="BK1267"/>
  <c r="BK1263"/>
  <c r="J1262"/>
  <c r="J1258"/>
  <c r="BK1253"/>
  <c r="J1250"/>
  <c r="BK1237"/>
  <c r="J1235"/>
  <c r="J1222"/>
  <c r="J1196"/>
  <c r="J1171"/>
  <c r="BK1168"/>
  <c r="J1163"/>
  <c r="BK1162"/>
  <c r="BK1152"/>
  <c r="J1150"/>
  <c r="J1143"/>
  <c r="J1141"/>
  <c r="J1139"/>
  <c r="J1137"/>
  <c r="BK1127"/>
  <c r="J1111"/>
  <c r="J1107"/>
  <c r="J1097"/>
  <c r="J1091"/>
  <c r="BK1066"/>
  <c r="BK1062"/>
  <c r="J1058"/>
  <c r="J1048"/>
  <c r="J1043"/>
  <c r="J1041"/>
  <c r="J1033"/>
  <c r="J1029"/>
  <c r="BK1015"/>
  <c r="BK1005"/>
  <c r="BK1000"/>
  <c r="J992"/>
  <c r="BK980"/>
  <c r="BK978"/>
  <c r="J976"/>
  <c r="J969"/>
  <c r="J967"/>
  <c r="BK965"/>
  <c r="BK963"/>
  <c r="J959"/>
  <c r="BK953"/>
  <c r="J951"/>
  <c r="BK945"/>
  <c r="BK943"/>
  <c r="BK941"/>
  <c r="J939"/>
  <c r="J937"/>
  <c r="BK935"/>
  <c r="J926"/>
  <c r="BK921"/>
  <c r="J919"/>
  <c r="J916"/>
  <c r="J915"/>
  <c r="BK908"/>
  <c r="BK898"/>
  <c r="BK891"/>
  <c r="J888"/>
  <c r="J881"/>
  <c r="J879"/>
  <c r="BK877"/>
  <c r="BK873"/>
  <c r="J871"/>
  <c r="BK867"/>
  <c r="J862"/>
  <c r="J849"/>
  <c r="J847"/>
  <c r="BK845"/>
  <c r="BK839"/>
  <c r="BK837"/>
  <c r="J832"/>
  <c r="J818"/>
  <c r="BK812"/>
  <c r="BK810"/>
  <c r="J808"/>
  <c r="J803"/>
  <c r="BK794"/>
  <c r="J790"/>
  <c r="BK779"/>
  <c r="BK772"/>
  <c r="J772"/>
  <c r="BK770"/>
  <c r="J750"/>
  <c r="BK746"/>
  <c r="BK742"/>
  <c r="BK735"/>
  <c r="BK730"/>
  <c r="J722"/>
  <c r="BK712"/>
  <c r="BK710"/>
  <c r="J706"/>
  <c r="BK700"/>
  <c r="BK698"/>
  <c r="J696"/>
  <c r="J691"/>
  <c r="J689"/>
  <c r="J685"/>
  <c r="J680"/>
  <c r="BK666"/>
  <c r="J659"/>
  <c r="J653"/>
  <c r="BK651"/>
  <c r="BK634"/>
  <c r="BK605"/>
  <c r="J603"/>
  <c r="J601"/>
  <c r="BK594"/>
  <c r="J568"/>
  <c r="J536"/>
  <c r="J534"/>
  <c r="BK518"/>
  <c r="BK508"/>
  <c r="BK488"/>
  <c r="BK481"/>
  <c r="J479"/>
  <c r="BK478"/>
  <c r="BK474"/>
  <c r="BK470"/>
  <c r="J466"/>
  <c r="J464"/>
  <c r="BK460"/>
  <c r="J459"/>
  <c r="BK458"/>
  <c r="BK457"/>
  <c r="BK452"/>
  <c r="BK428"/>
  <c r="J416"/>
  <c r="J402"/>
  <c r="J398"/>
  <c r="BK394"/>
  <c r="BK381"/>
  <c r="BK359"/>
  <c r="J339"/>
  <c r="J336"/>
  <c r="J335"/>
  <c r="J331"/>
  <c r="BK327"/>
  <c r="J325"/>
  <c r="BK319"/>
  <c r="J311"/>
  <c r="J310"/>
  <c r="J309"/>
  <c r="BK308"/>
  <c r="BK307"/>
  <c r="J306"/>
  <c r="J305"/>
  <c r="J304"/>
  <c r="J302"/>
  <c r="J300"/>
  <c r="BK298"/>
  <c r="J298"/>
  <c r="BK294"/>
  <c r="BK293"/>
  <c r="BK289"/>
  <c r="J285"/>
  <c r="J283"/>
  <c r="BK281"/>
  <c r="J277"/>
  <c r="BK275"/>
  <c r="BK271"/>
  <c r="J267"/>
  <c r="BK254"/>
  <c r="J252"/>
  <c r="BK245"/>
  <c r="J243"/>
  <c r="J234"/>
  <c r="BK232"/>
  <c r="BK230"/>
  <c r="J219"/>
  <c r="J217"/>
  <c r="J212"/>
  <c r="BK206"/>
  <c r="BK204"/>
  <c r="BK202"/>
  <c r="BK200"/>
  <c r="J194"/>
  <c r="BK192"/>
  <c r="BK190"/>
  <c r="BK188"/>
  <c r="J182"/>
  <c r="BK177"/>
  <c r="J175"/>
  <c r="BK173"/>
  <c r="BK171"/>
  <c r="BK159"/>
  <c r="BK128" i="12"/>
  <c r="J126"/>
  <c r="BK124"/>
  <c r="BK121" i="11"/>
  <c r="J121" i="10"/>
  <c r="BK152" i="9"/>
  <c r="BK149"/>
  <c r="BK148"/>
  <c r="BK146"/>
  <c r="BK145"/>
  <c r="BK144"/>
  <c r="BK143"/>
  <c r="BK141"/>
  <c r="BK140"/>
  <c r="J139"/>
  <c r="BK138"/>
  <c r="BK137"/>
  <c r="BK136"/>
  <c r="J134"/>
  <c r="BK131"/>
  <c r="J130"/>
  <c r="J129"/>
  <c r="J125" i="8"/>
  <c r="J125" i="7"/>
  <c r="BK126" i="6"/>
  <c r="J125"/>
  <c r="BK125" i="5"/>
  <c r="BK2047" i="2"/>
  <c r="BK2036"/>
  <c r="J2025"/>
  <c r="BK2021"/>
  <c r="BK1994"/>
  <c r="BK1954"/>
  <c r="BK1950"/>
  <c r="BK1928"/>
  <c r="J1915"/>
  <c r="BK1907"/>
  <c r="J1903"/>
  <c r="J1899"/>
  <c r="BK1886"/>
  <c r="BK1883"/>
  <c r="J1881"/>
  <c r="J1880"/>
  <c r="BK1878"/>
  <c r="BK1874"/>
  <c r="BK1872"/>
  <c r="J1871"/>
  <c r="BK1870"/>
  <c r="BK1869"/>
  <c r="J1867"/>
  <c r="J1865"/>
  <c r="BK1859"/>
  <c r="J1855"/>
  <c r="BK1852"/>
  <c r="BK1846"/>
  <c r="BK1840"/>
  <c r="J1832"/>
  <c r="BK1825"/>
  <c r="BK1823"/>
  <c r="J1816"/>
  <c r="J1815"/>
  <c r="BK1811"/>
  <c r="BK1809"/>
  <c r="BK1794"/>
  <c r="J1788"/>
  <c r="BK1782"/>
  <c r="BK1776"/>
  <c r="BK1766"/>
  <c r="J1755"/>
  <c r="J1737"/>
  <c r="J1735"/>
  <c r="BK1733"/>
  <c r="J1726"/>
  <c r="J1725"/>
  <c r="J1722"/>
  <c r="J1719"/>
  <c r="J1718"/>
  <c r="BK1717"/>
  <c r="BK1700"/>
  <c r="BK1698"/>
  <c r="BK1693"/>
  <c r="BK1692"/>
  <c r="J1688"/>
  <c r="J1685"/>
  <c r="J1683"/>
  <c r="BK1673"/>
  <c r="J1667"/>
  <c r="BK1651"/>
  <c r="BK1650"/>
  <c r="BK1649"/>
  <c r="BK1647"/>
  <c r="BK1646"/>
  <c r="J1642"/>
  <c r="BK1638"/>
  <c r="BK1630"/>
  <c r="J1628"/>
  <c r="BK1627"/>
  <c r="J1620"/>
  <c r="J1607"/>
  <c r="BK1605"/>
  <c r="J1604"/>
  <c r="J1600"/>
  <c r="J1594"/>
  <c r="J1591"/>
  <c r="BK1588"/>
  <c r="BK1586"/>
  <c r="BK1585"/>
  <c r="J1583"/>
  <c r="BK1580"/>
  <c r="BK1578"/>
  <c r="BK1576"/>
  <c r="BK1575"/>
  <c r="BK1569"/>
  <c r="BK1564"/>
  <c r="BK1562"/>
  <c r="J1557"/>
  <c r="J1555"/>
  <c r="BK1535"/>
  <c r="J1531"/>
  <c r="BK1514"/>
  <c r="J1504"/>
  <c r="BK1463"/>
  <c r="BK1450"/>
  <c r="BK1442"/>
  <c r="BK1440"/>
  <c r="J1439"/>
  <c r="BK1435"/>
  <c r="J1431"/>
  <c r="BK1427"/>
  <c r="J1424"/>
  <c r="J1422"/>
  <c r="J1415"/>
  <c r="J1407"/>
  <c r="J1394"/>
  <c r="BK1390"/>
  <c r="BK1385"/>
  <c r="BK1372"/>
  <c r="J1360"/>
  <c r="BK1354"/>
  <c r="BK1353"/>
  <c r="BK1348"/>
  <c r="BK1340"/>
  <c r="J1330"/>
  <c r="BK1325"/>
  <c r="BK1319"/>
  <c r="BK1315"/>
  <c r="J1312"/>
  <c r="BK1309"/>
  <c r="BK1306"/>
  <c r="J1302"/>
  <c r="BK1299"/>
  <c r="J1296"/>
  <c r="J1289"/>
  <c r="BK1287"/>
  <c r="J1285"/>
  <c r="BK1283"/>
  <c r="J1276"/>
  <c r="BK1268"/>
  <c r="J1263"/>
  <c r="J1260"/>
  <c r="BK1256"/>
  <c r="J1255"/>
  <c r="J1237"/>
  <c r="BK1235"/>
  <c r="BK1233"/>
  <c r="J1227"/>
  <c r="J1220"/>
  <c r="J1218"/>
  <c r="J1185"/>
  <c r="BK1181"/>
  <c r="J1179"/>
  <c r="J1174"/>
  <c r="BK1171"/>
  <c r="J1169"/>
  <c r="J1167"/>
  <c r="J1161"/>
  <c r="BK1156"/>
  <c r="J1152"/>
  <c r="BK1125"/>
  <c r="BK1119"/>
  <c r="BK1109"/>
  <c r="BK1107"/>
  <c r="J1105"/>
  <c r="BK1101"/>
  <c r="BK1091"/>
  <c r="J1089"/>
  <c r="BK1075"/>
  <c r="BK1070"/>
  <c r="J1066"/>
  <c r="BK1050"/>
  <c r="BK1048"/>
  <c r="BK1043"/>
  <c r="BK1041"/>
  <c r="BK1037"/>
  <c r="BK1033"/>
  <c r="J1027"/>
  <c r="BK1025"/>
  <c r="J1013"/>
  <c r="J1000"/>
  <c r="BK996"/>
  <c r="BK992"/>
  <c r="J990"/>
  <c r="BK986"/>
  <c r="J986"/>
  <c r="J768"/>
  <c r="J763"/>
  <c r="J758"/>
  <c r="BK750"/>
  <c r="J748"/>
  <c r="J742"/>
  <c r="J738"/>
  <c r="J735"/>
  <c r="J730"/>
  <c r="J724"/>
  <c r="BK720"/>
  <c r="BK718"/>
  <c r="BK716"/>
  <c r="J714"/>
  <c r="J710"/>
  <c r="J708"/>
  <c r="J702"/>
  <c r="J698"/>
  <c r="BK125" i="8"/>
  <c r="J126" i="6"/>
  <c r="J125" i="4"/>
  <c r="BK125" i="3"/>
  <c r="BK2161" i="2"/>
  <c r="J2161"/>
  <c r="BK2158"/>
  <c r="J2158"/>
  <c r="BK2146"/>
  <c r="J2146"/>
  <c r="BK2122"/>
  <c r="J2122"/>
  <c r="BK2120"/>
  <c r="J2120"/>
  <c r="BK2110"/>
  <c r="J2110"/>
  <c r="BK2096"/>
  <c r="J2096"/>
  <c r="BK2075"/>
  <c r="J2075"/>
  <c r="BK2054"/>
  <c r="J2052"/>
  <c r="BK2051"/>
  <c r="J2049"/>
  <c r="J2036"/>
  <c r="BK2034"/>
  <c r="J2030"/>
  <c r="BK2019"/>
  <c r="J2018"/>
  <c r="J1999"/>
  <c r="BK1975"/>
  <c r="J1954"/>
  <c r="J1950"/>
  <c r="J1931"/>
  <c r="BK1929"/>
  <c r="J1928"/>
  <c r="BK1924"/>
  <c r="J1916"/>
  <c r="BK1895"/>
  <c r="J1886"/>
  <c r="J1884"/>
  <c r="BK1880"/>
  <c r="J1878"/>
  <c r="BK1876"/>
  <c r="BK1875"/>
  <c r="J1874"/>
  <c r="BK1873"/>
  <c r="J1870"/>
  <c r="BK1867"/>
  <c r="BK1865"/>
  <c r="BK1863"/>
  <c r="J1859"/>
  <c r="BK1853"/>
  <c r="BK1842"/>
  <c r="J1825"/>
  <c r="J1823"/>
  <c r="J1809"/>
  <c r="J1805"/>
  <c r="J1782"/>
  <c r="J1780"/>
  <c r="BK1748"/>
  <c r="J1746"/>
  <c r="J1743"/>
  <c r="J1741"/>
  <c r="BK1735"/>
  <c r="J1731"/>
  <c r="BK1729"/>
  <c r="J1728"/>
  <c r="BK1727"/>
  <c r="BK1726"/>
  <c r="BK1723"/>
  <c r="J1721"/>
  <c r="BK1718"/>
  <c r="J1717"/>
  <c r="BK1695"/>
  <c r="J1693"/>
  <c r="J1680"/>
  <c r="BK1667"/>
  <c r="J1664"/>
  <c r="J1662"/>
  <c r="BK1657"/>
  <c r="J1656"/>
  <c r="J1655"/>
  <c r="BK1653"/>
  <c r="BK1652"/>
  <c r="J1651"/>
  <c r="J1646"/>
  <c r="BK1644"/>
  <c r="J1638"/>
  <c r="BK1636"/>
  <c r="BK1628"/>
  <c r="BK1626"/>
  <c r="BK1623"/>
  <c r="J1616"/>
  <c r="J1614"/>
  <c r="BK1612"/>
  <c r="J1610"/>
  <c r="BK1602"/>
  <c r="BK1598"/>
  <c r="J1596"/>
  <c r="BK1592"/>
  <c r="BK1591"/>
  <c r="BK1582"/>
  <c r="J1578"/>
  <c r="J1573"/>
  <c r="J1562"/>
  <c r="BK1555"/>
  <c r="J1553"/>
  <c r="J1544"/>
  <c r="BK1539"/>
  <c r="BK1523"/>
  <c r="BK1521"/>
  <c r="BK1504"/>
  <c r="BK1496"/>
  <c r="J1490"/>
  <c r="BK1473"/>
  <c r="J1470"/>
  <c r="BK1456"/>
  <c r="BK1452"/>
  <c r="J1450"/>
  <c r="J1448"/>
  <c r="BK1446"/>
  <c r="BK1431"/>
  <c r="BK1424"/>
  <c r="BK1419"/>
  <c r="J1417"/>
  <c r="J1403"/>
  <c r="J1396"/>
  <c r="BK1394"/>
  <c r="BK1387"/>
  <c r="J1384"/>
  <c r="BK1382"/>
  <c r="J1379"/>
  <c r="BK1378"/>
  <c r="J1376"/>
  <c r="BK1371"/>
  <c r="J1367"/>
  <c r="BK1356"/>
  <c r="J1354"/>
  <c r="BK1344"/>
  <c r="J1342"/>
  <c r="J1340"/>
  <c r="BK1336"/>
  <c r="J1332"/>
  <c r="J1329"/>
  <c r="BK1327"/>
  <c r="J1325"/>
  <c r="BK1323"/>
  <c r="J1315"/>
  <c r="J1309"/>
  <c r="BK1302"/>
  <c r="J1299"/>
  <c r="BK1291"/>
  <c r="BK1265"/>
  <c r="BK1260"/>
  <c r="BK1255"/>
  <c r="BK1251"/>
  <c r="BK1248"/>
  <c r="J1233"/>
  <c r="BK1231"/>
  <c r="J1229"/>
  <c r="BK1227"/>
  <c r="BK1222"/>
  <c r="J1216"/>
  <c r="BK1198"/>
  <c r="BK1196"/>
  <c r="BK1185"/>
  <c r="BK1183"/>
  <c r="J1181"/>
  <c r="BK1169"/>
  <c r="J1168"/>
  <c r="BK1167"/>
  <c r="J1165"/>
  <c r="BK1150"/>
  <c r="BK1146"/>
  <c r="J1133"/>
  <c r="BK1131"/>
  <c r="BK1123"/>
  <c r="J1121"/>
  <c r="BK1097"/>
  <c r="J1094"/>
  <c r="BK1089"/>
  <c r="J1075"/>
  <c r="J1062"/>
  <c r="BK1058"/>
  <c r="BK1054"/>
  <c r="J1052"/>
  <c r="J1050"/>
  <c r="BK1029"/>
  <c r="J1019"/>
  <c r="J1011"/>
  <c r="BK1009"/>
  <c r="J980"/>
  <c r="J978"/>
  <c r="BK976"/>
  <c r="J963"/>
  <c r="BK951"/>
  <c r="J949"/>
  <c r="J947"/>
  <c r="J941"/>
  <c r="J935"/>
  <c r="BK933"/>
  <c r="BK930"/>
  <c r="J921"/>
  <c r="BK917"/>
  <c r="BK916"/>
  <c r="BK907"/>
  <c r="BK905"/>
  <c r="BK903"/>
  <c r="J898"/>
  <c r="J891"/>
  <c r="J890"/>
  <c r="BK888"/>
  <c r="BK886"/>
  <c r="BK879"/>
  <c r="BK875"/>
  <c r="J873"/>
  <c r="BK871"/>
  <c r="BK869"/>
  <c r="J867"/>
  <c r="J864"/>
  <c r="BK862"/>
  <c r="BK860"/>
  <c r="BK849"/>
  <c r="J845"/>
  <c r="J837"/>
  <c r="BK818"/>
  <c r="BK814"/>
  <c r="J812"/>
  <c r="J810"/>
  <c r="BK808"/>
  <c r="BK803"/>
  <c r="BK790"/>
  <c r="J783"/>
  <c r="J779"/>
  <c r="J770"/>
  <c r="BK768"/>
  <c r="BK763"/>
  <c r="BK758"/>
  <c r="BK748"/>
  <c r="J746"/>
  <c r="BK738"/>
  <c r="BK724"/>
  <c r="BK722"/>
  <c r="J720"/>
  <c r="J718"/>
  <c r="J716"/>
  <c r="BK714"/>
  <c r="J712"/>
  <c r="BK708"/>
  <c r="BK706"/>
  <c r="BK702"/>
  <c r="J700"/>
  <c r="BK696"/>
  <c r="BK691"/>
  <c r="BK689"/>
  <c r="BK685"/>
  <c r="BK680"/>
  <c r="J673"/>
  <c r="BK655"/>
  <c r="J654"/>
  <c r="BK653"/>
  <c r="J649"/>
  <c r="J620"/>
  <c r="J605"/>
  <c r="BK603"/>
  <c r="BK596"/>
  <c r="J594"/>
  <c r="BK550"/>
  <c r="J544"/>
  <c r="BK536"/>
  <c r="J518"/>
  <c r="J514"/>
  <c r="BK510"/>
  <c r="J508"/>
  <c r="BK499"/>
  <c r="J495"/>
  <c r="J492"/>
  <c r="J488"/>
  <c r="BK483"/>
  <c r="J481"/>
  <c r="BK479"/>
  <c r="J478"/>
  <c r="J470"/>
  <c r="BK464"/>
  <c r="J460"/>
  <c r="J458"/>
  <c r="J457"/>
  <c r="BK432"/>
  <c r="J428"/>
  <c r="BK400"/>
  <c r="BK398"/>
  <c r="J396"/>
  <c r="BK383"/>
  <c r="F37" i="11"/>
  <c r="BD105" i="1" s="1"/>
  <c r="F36" i="10"/>
  <c r="BC104" i="1" s="1"/>
  <c r="F39" i="8"/>
  <c r="BD102" i="1" s="1"/>
  <c r="F36" i="8"/>
  <c r="BA102" i="1" s="1"/>
  <c r="F37" i="7"/>
  <c r="BB101" i="1" s="1"/>
  <c r="F37" i="5"/>
  <c r="BB99" i="1" s="1"/>
  <c r="F39" i="4"/>
  <c r="BD98" i="1" s="1"/>
  <c r="F37" i="3"/>
  <c r="BB97" i="1" s="1"/>
  <c r="F35" i="11"/>
  <c r="BB105" i="1" s="1"/>
  <c r="F37" i="10"/>
  <c r="BD104" i="1" s="1"/>
  <c r="J34" i="10"/>
  <c r="AW104" i="1" s="1"/>
  <c r="F37" i="8"/>
  <c r="BB102" i="1" s="1"/>
  <c r="F38" i="7"/>
  <c r="BC101" i="1" s="1"/>
  <c r="F38" i="5"/>
  <c r="BC99" i="1" s="1"/>
  <c r="F37" i="4"/>
  <c r="BB98" i="1" s="1"/>
  <c r="F38" i="3"/>
  <c r="BC97" i="1" s="1"/>
  <c r="F36" i="11"/>
  <c r="BC105" i="1" s="1"/>
  <c r="J34" i="11"/>
  <c r="AW105" i="1" s="1"/>
  <c r="F35" i="10"/>
  <c r="BB104" i="1" s="1"/>
  <c r="F38" i="8"/>
  <c r="BC102" i="1" s="1"/>
  <c r="F39" i="7"/>
  <c r="BD101" i="1" s="1"/>
  <c r="J36" i="7"/>
  <c r="AW101" i="1" s="1"/>
  <c r="F39" i="5"/>
  <c r="BD99" i="1" s="1"/>
  <c r="F36" i="4"/>
  <c r="BA98" i="1" s="1"/>
  <c r="F39" i="3"/>
  <c r="BD97" i="1" s="1"/>
  <c r="J36" i="5"/>
  <c r="AW99" i="1" s="1"/>
  <c r="F38" i="4"/>
  <c r="BC98" i="1" s="1"/>
  <c r="J36" i="3"/>
  <c r="AW97" i="1" s="1"/>
  <c r="P122" i="12" l="1"/>
  <c r="P121" s="1"/>
  <c r="AU106" i="1" s="1"/>
  <c r="T122" i="12"/>
  <c r="T121" s="1"/>
  <c r="T158" i="2"/>
  <c r="T266"/>
  <c r="P303"/>
  <c r="R456"/>
  <c r="P487"/>
  <c r="BK494"/>
  <c r="J494" s="1"/>
  <c r="J105" s="1"/>
  <c r="BK757"/>
  <c r="J757" s="1"/>
  <c r="J106" s="1"/>
  <c r="T866"/>
  <c r="T880"/>
  <c r="P1145"/>
  <c r="T1151"/>
  <c r="T1173"/>
  <c r="R1252"/>
  <c r="T1269"/>
  <c r="T1331"/>
  <c r="T1355"/>
  <c r="T1373"/>
  <c r="P1441"/>
  <c r="T1577"/>
  <c r="P1619"/>
  <c r="P1625"/>
  <c r="R1697"/>
  <c r="P1747"/>
  <c r="P1854"/>
  <c r="P1866"/>
  <c r="R1885"/>
  <c r="P1930"/>
  <c r="BK2020"/>
  <c r="J2020"/>
  <c r="J129" s="1"/>
  <c r="T2020"/>
  <c r="BK2053"/>
  <c r="J2053"/>
  <c r="J130" s="1"/>
  <c r="BK124" i="6"/>
  <c r="BK123" s="1"/>
  <c r="BK122" s="1"/>
  <c r="J122" s="1"/>
  <c r="J98" s="1"/>
  <c r="P158" i="2"/>
  <c r="P266"/>
  <c r="T303"/>
  <c r="T456"/>
  <c r="T487"/>
  <c r="T494"/>
  <c r="T757"/>
  <c r="R866"/>
  <c r="P880"/>
  <c r="R1145"/>
  <c r="R1151"/>
  <c r="P1173"/>
  <c r="BK1269"/>
  <c r="J1269"/>
  <c r="J115" s="1"/>
  <c r="BK1331"/>
  <c r="J1331"/>
  <c r="J116"/>
  <c r="BK1355"/>
  <c r="J1355" s="1"/>
  <c r="J117" s="1"/>
  <c r="R1355"/>
  <c r="P1373"/>
  <c r="R1441"/>
  <c r="P1577"/>
  <c r="R1619"/>
  <c r="R1625"/>
  <c r="T1697"/>
  <c r="R1747"/>
  <c r="T1854"/>
  <c r="R1866"/>
  <c r="P1885"/>
  <c r="R1930"/>
  <c r="R2020"/>
  <c r="P2053"/>
  <c r="R124" i="6"/>
  <c r="R123"/>
  <c r="R122"/>
  <c r="BK126" i="9"/>
  <c r="J126" s="1"/>
  <c r="J100" s="1"/>
  <c r="T126"/>
  <c r="BK142"/>
  <c r="J142" s="1"/>
  <c r="J102" s="1"/>
  <c r="P142"/>
  <c r="R158" i="2"/>
  <c r="R266"/>
  <c r="R303"/>
  <c r="P456"/>
  <c r="R487"/>
  <c r="R494"/>
  <c r="R757"/>
  <c r="P866"/>
  <c r="R880"/>
  <c r="BK1151"/>
  <c r="J1151" s="1"/>
  <c r="J110" s="1"/>
  <c r="BK1173"/>
  <c r="J1173" s="1"/>
  <c r="J113" s="1"/>
  <c r="BK1252"/>
  <c r="J1252"/>
  <c r="J114" s="1"/>
  <c r="T1252"/>
  <c r="P1269"/>
  <c r="R1331"/>
  <c r="BK1373"/>
  <c r="J1373" s="1"/>
  <c r="J118" s="1"/>
  <c r="BK1441"/>
  <c r="J1441" s="1"/>
  <c r="J119" s="1"/>
  <c r="BK1577"/>
  <c r="J1577"/>
  <c r="J120" s="1"/>
  <c r="BK1619"/>
  <c r="J1619"/>
  <c r="J121"/>
  <c r="BK1625"/>
  <c r="J1625" s="1"/>
  <c r="J122" s="1"/>
  <c r="BK1697"/>
  <c r="J1697" s="1"/>
  <c r="J123" s="1"/>
  <c r="BK1747"/>
  <c r="J1747"/>
  <c r="J124" s="1"/>
  <c r="BK1854"/>
  <c r="J1854"/>
  <c r="J125"/>
  <c r="R1854"/>
  <c r="BK1885"/>
  <c r="J1885"/>
  <c r="J127"/>
  <c r="BK1930"/>
  <c r="J1930" s="1"/>
  <c r="J128" s="1"/>
  <c r="P2020"/>
  <c r="R2053"/>
  <c r="T124" i="6"/>
  <c r="T123"/>
  <c r="T122"/>
  <c r="R126" i="9"/>
  <c r="P135"/>
  <c r="T135"/>
  <c r="T142"/>
  <c r="BK158" i="2"/>
  <c r="J158" s="1"/>
  <c r="J100" s="1"/>
  <c r="BK266"/>
  <c r="J266" s="1"/>
  <c r="J101" s="1"/>
  <c r="BK303"/>
  <c r="J303" s="1"/>
  <c r="J102" s="1"/>
  <c r="BK456"/>
  <c r="J456"/>
  <c r="J103" s="1"/>
  <c r="BK487"/>
  <c r="J487" s="1"/>
  <c r="J104" s="1"/>
  <c r="P494"/>
  <c r="P757"/>
  <c r="BK866"/>
  <c r="J866"/>
  <c r="J107"/>
  <c r="BK880"/>
  <c r="J880" s="1"/>
  <c r="J108" s="1"/>
  <c r="BK1145"/>
  <c r="J1145"/>
  <c r="J109" s="1"/>
  <c r="T1145"/>
  <c r="P1151"/>
  <c r="R1173"/>
  <c r="P1252"/>
  <c r="R1269"/>
  <c r="P1331"/>
  <c r="P1355"/>
  <c r="R1373"/>
  <c r="T1441"/>
  <c r="R1577"/>
  <c r="T1619"/>
  <c r="T1625"/>
  <c r="P1697"/>
  <c r="T1747"/>
  <c r="BK1866"/>
  <c r="J1866" s="1"/>
  <c r="J126" s="1"/>
  <c r="T1866"/>
  <c r="T1885"/>
  <c r="T1930"/>
  <c r="T2053"/>
  <c r="P124" i="6"/>
  <c r="P123"/>
  <c r="P122" s="1"/>
  <c r="AU100" i="1" s="1"/>
  <c r="P126" i="9"/>
  <c r="P125"/>
  <c r="P124" s="1"/>
  <c r="AU103" i="1" s="1"/>
  <c r="BK135" i="9"/>
  <c r="J135"/>
  <c r="J101" s="1"/>
  <c r="R135"/>
  <c r="R142"/>
  <c r="BE396" i="2"/>
  <c r="BE398"/>
  <c r="BE428"/>
  <c r="BE457"/>
  <c r="BE459"/>
  <c r="BE460"/>
  <c r="BE470"/>
  <c r="BE478"/>
  <c r="BE481"/>
  <c r="BE495"/>
  <c r="BE508"/>
  <c r="BE534"/>
  <c r="BE544"/>
  <c r="BE594"/>
  <c r="BE601"/>
  <c r="BE605"/>
  <c r="BE634"/>
  <c r="BE651"/>
  <c r="BE654"/>
  <c r="BE680"/>
  <c r="BE691"/>
  <c r="BE696"/>
  <c r="BE702"/>
  <c r="BE710"/>
  <c r="BE718"/>
  <c r="BE735"/>
  <c r="BE742"/>
  <c r="BE746"/>
  <c r="BE750"/>
  <c r="BE768"/>
  <c r="BE779"/>
  <c r="BE783"/>
  <c r="BE794"/>
  <c r="BE803"/>
  <c r="BE814"/>
  <c r="BE818"/>
  <c r="BE832"/>
  <c r="BE839"/>
  <c r="BE860"/>
  <c r="BE869"/>
  <c r="BE873"/>
  <c r="BE877"/>
  <c r="BE886"/>
  <c r="BE890"/>
  <c r="BE898"/>
  <c r="BE905"/>
  <c r="BE915"/>
  <c r="BE930"/>
  <c r="BE939"/>
  <c r="BE949"/>
  <c r="BE969"/>
  <c r="BE1013"/>
  <c r="BE1025"/>
  <c r="BE1033"/>
  <c r="BE1037"/>
  <c r="BE1043"/>
  <c r="BE1066"/>
  <c r="BE1101"/>
  <c r="BE1105"/>
  <c r="BE1107"/>
  <c r="BE1111"/>
  <c r="BE1125"/>
  <c r="BE1133"/>
  <c r="BE1137"/>
  <c r="BE1139"/>
  <c r="BE1141"/>
  <c r="BE1152"/>
  <c r="BE1161"/>
  <c r="BE1179"/>
  <c r="BE1181"/>
  <c r="BE1233"/>
  <c r="BE1256"/>
  <c r="BE1267"/>
  <c r="BE1268"/>
  <c r="BE1274"/>
  <c r="BE1276"/>
  <c r="BE1283"/>
  <c r="BE1285"/>
  <c r="BE1293"/>
  <c r="BE1319"/>
  <c r="BE1329"/>
  <c r="BE1348"/>
  <c r="BE1372"/>
  <c r="BE1384"/>
  <c r="BE1407"/>
  <c r="BE1435"/>
  <c r="BE1439"/>
  <c r="BE1440"/>
  <c r="BE1442"/>
  <c r="BE1444"/>
  <c r="BE1461"/>
  <c r="BE1478"/>
  <c r="BE1507"/>
  <c r="BE1531"/>
  <c r="BE1535"/>
  <c r="BE1557"/>
  <c r="BE1562"/>
  <c r="BE1564"/>
  <c r="BE1575"/>
  <c r="BE1583"/>
  <c r="BE1588"/>
  <c r="BE1593"/>
  <c r="BE1604"/>
  <c r="BE1612"/>
  <c r="BE1620"/>
  <c r="BE1630"/>
  <c r="BE1647"/>
  <c r="BE1648"/>
  <c r="BE1649"/>
  <c r="BE1655"/>
  <c r="BE1683"/>
  <c r="BE1688"/>
  <c r="BE1696"/>
  <c r="BE1698"/>
  <c r="BE1700"/>
  <c r="BE1724"/>
  <c r="BE1731"/>
  <c r="BE1755"/>
  <c r="BE1776"/>
  <c r="BE1788"/>
  <c r="BE1811"/>
  <c r="BE1844"/>
  <c r="BE1852"/>
  <c r="BE1872"/>
  <c r="BE1874"/>
  <c r="BE1878"/>
  <c r="BE1884"/>
  <c r="BE1899"/>
  <c r="BE1903"/>
  <c r="BE1911"/>
  <c r="BE2047"/>
  <c r="BE2051"/>
  <c r="BE2052"/>
  <c r="BE2054"/>
  <c r="BE2075"/>
  <c r="BE2096"/>
  <c r="BE2110"/>
  <c r="BE2120"/>
  <c r="BE2122"/>
  <c r="BE2146"/>
  <c r="BE2158"/>
  <c r="BE2161"/>
  <c r="E110" i="3"/>
  <c r="F119"/>
  <c r="BK124"/>
  <c r="J124" s="1"/>
  <c r="J100" s="1"/>
  <c r="BE125" i="4"/>
  <c r="BK124"/>
  <c r="BK123" s="1"/>
  <c r="J123" s="1"/>
  <c r="J99" s="1"/>
  <c r="E85" i="5"/>
  <c r="E85" i="7"/>
  <c r="J116"/>
  <c r="BE125"/>
  <c r="F94" i="8"/>
  <c r="BE698" i="2"/>
  <c r="BE700"/>
  <c r="BE706"/>
  <c r="BE716"/>
  <c r="BE720"/>
  <c r="BE748"/>
  <c r="BE758"/>
  <c r="BE990"/>
  <c r="BE992"/>
  <c r="BE1005"/>
  <c r="BE1011"/>
  <c r="BE1015"/>
  <c r="BE1027"/>
  <c r="BE1052"/>
  <c r="BE1054"/>
  <c r="BE1109"/>
  <c r="BE1121"/>
  <c r="BE1127"/>
  <c r="BE1143"/>
  <c r="BE1146"/>
  <c r="BE1162"/>
  <c r="BE1163"/>
  <c r="BE1168"/>
  <c r="BE1196"/>
  <c r="BE1216"/>
  <c r="BE1222"/>
  <c r="BE1229"/>
  <c r="BE1248"/>
  <c r="BE1250"/>
  <c r="BE1251"/>
  <c r="BE1260"/>
  <c r="BE1265"/>
  <c r="BE1270"/>
  <c r="BE1291"/>
  <c r="BE1321"/>
  <c r="BE1327"/>
  <c r="BE1332"/>
  <c r="BE1336"/>
  <c r="BE1342"/>
  <c r="BE1367"/>
  <c r="BE1374"/>
  <c r="BE1379"/>
  <c r="BE1413"/>
  <c r="BE1417"/>
  <c r="BE1446"/>
  <c r="BE1454"/>
  <c r="BE1456"/>
  <c r="BE1473"/>
  <c r="BE1485"/>
  <c r="BE1504"/>
  <c r="BE1521"/>
  <c r="BE1539"/>
  <c r="BE1542"/>
  <c r="BE1544"/>
  <c r="BE1546"/>
  <c r="BE1551"/>
  <c r="BE1592"/>
  <c r="BE1596"/>
  <c r="BE1598"/>
  <c r="BE1600"/>
  <c r="BE1607"/>
  <c r="BE1610"/>
  <c r="BE1614"/>
  <c r="BE1642"/>
  <c r="BE1652"/>
  <c r="BE1653"/>
  <c r="BE1654"/>
  <c r="BE1657"/>
  <c r="BE1659"/>
  <c r="BE1695"/>
  <c r="BE1719"/>
  <c r="BE1721"/>
  <c r="BE1723"/>
  <c r="BE1725"/>
  <c r="BE1727"/>
  <c r="BE1728"/>
  <c r="BE1729"/>
  <c r="BE1741"/>
  <c r="BE1743"/>
  <c r="BE1746"/>
  <c r="BE1778"/>
  <c r="BE1832"/>
  <c r="BE1842"/>
  <c r="BE1869"/>
  <c r="BE1871"/>
  <c r="BE1873"/>
  <c r="BE1876"/>
  <c r="BE1881"/>
  <c r="BE1895"/>
  <c r="BE1916"/>
  <c r="BE1920"/>
  <c r="BE1950"/>
  <c r="BE1954"/>
  <c r="BE1973"/>
  <c r="BE1999"/>
  <c r="BE2018"/>
  <c r="BE2030"/>
  <c r="BK1170"/>
  <c r="J1170"/>
  <c r="J111"/>
  <c r="BK2157"/>
  <c r="J2157"/>
  <c r="J132"/>
  <c r="E110" i="4"/>
  <c r="F119"/>
  <c r="F119" i="5"/>
  <c r="BE125"/>
  <c r="E85" i="6"/>
  <c r="F94"/>
  <c r="J116"/>
  <c r="BK124" i="7"/>
  <c r="J124"/>
  <c r="J100" s="1"/>
  <c r="E85" i="8"/>
  <c r="J91"/>
  <c r="BE125"/>
  <c r="E85" i="9"/>
  <c r="F93"/>
  <c r="J94"/>
  <c r="J118"/>
  <c r="J120"/>
  <c r="BE128"/>
  <c r="BE130"/>
  <c r="BE134"/>
  <c r="BE136"/>
  <c r="BE139"/>
  <c r="BE141"/>
  <c r="BE144"/>
  <c r="BE148"/>
  <c r="BE151"/>
  <c r="E108" i="10"/>
  <c r="F115"/>
  <c r="BE121"/>
  <c r="E108" i="11"/>
  <c r="BE121"/>
  <c r="J89" i="12"/>
  <c r="F92"/>
  <c r="E111"/>
  <c r="BE124"/>
  <c r="E85" i="2"/>
  <c r="J91"/>
  <c r="BE171"/>
  <c r="BE177"/>
  <c r="BE188"/>
  <c r="BE190"/>
  <c r="BE194"/>
  <c r="BE202"/>
  <c r="BE204"/>
  <c r="BE206"/>
  <c r="BE230"/>
  <c r="BE234"/>
  <c r="BE245"/>
  <c r="BE254"/>
  <c r="BE271"/>
  <c r="BE277"/>
  <c r="BE283"/>
  <c r="BE289"/>
  <c r="BE300"/>
  <c r="BE306"/>
  <c r="BE307"/>
  <c r="BE309"/>
  <c r="BE319"/>
  <c r="BE327"/>
  <c r="BE331"/>
  <c r="BE339"/>
  <c r="BE383"/>
  <c r="BE400"/>
  <c r="BE416"/>
  <c r="BE452"/>
  <c r="BE466"/>
  <c r="BE474"/>
  <c r="BE479"/>
  <c r="BE492"/>
  <c r="BE499"/>
  <c r="BE514"/>
  <c r="BE568"/>
  <c r="BE596"/>
  <c r="BE603"/>
  <c r="BE620"/>
  <c r="BE649"/>
  <c r="BE653"/>
  <c r="BE659"/>
  <c r="BE666"/>
  <c r="BE673"/>
  <c r="BE685"/>
  <c r="BE689"/>
  <c r="BE708"/>
  <c r="BE712"/>
  <c r="BE714"/>
  <c r="BE722"/>
  <c r="BE724"/>
  <c r="BE730"/>
  <c r="BE738"/>
  <c r="BE763"/>
  <c r="BE770"/>
  <c r="BE772"/>
  <c r="BE790"/>
  <c r="BE808"/>
  <c r="BE810"/>
  <c r="BE837"/>
  <c r="BE847"/>
  <c r="BE871"/>
  <c r="BE875"/>
  <c r="BE879"/>
  <c r="BE891"/>
  <c r="BE907"/>
  <c r="BE919"/>
  <c r="BE933"/>
  <c r="BE941"/>
  <c r="BE943"/>
  <c r="BE951"/>
  <c r="BE959"/>
  <c r="BE963"/>
  <c r="BE967"/>
  <c r="BE976"/>
  <c r="BE978"/>
  <c r="BE986"/>
  <c r="BE996"/>
  <c r="BE1000"/>
  <c r="BE1009"/>
  <c r="BE1019"/>
  <c r="BE1050"/>
  <c r="BE1070"/>
  <c r="BE1075"/>
  <c r="BE1094"/>
  <c r="BE1097"/>
  <c r="BE1119"/>
  <c r="BE1123"/>
  <c r="BE1131"/>
  <c r="BE1156"/>
  <c r="BE1165"/>
  <c r="BE1169"/>
  <c r="BE1174"/>
  <c r="BE1183"/>
  <c r="BE1218"/>
  <c r="BE1220"/>
  <c r="BE1227"/>
  <c r="BE1231"/>
  <c r="BE1235"/>
  <c r="BE1255"/>
  <c r="BE1258"/>
  <c r="BE1263"/>
  <c r="BE1287"/>
  <c r="BE1289"/>
  <c r="BE1296"/>
  <c r="BE1309"/>
  <c r="BE1312"/>
  <c r="BE1325"/>
  <c r="BE1338"/>
  <c r="BE1353"/>
  <c r="BE1354"/>
  <c r="BE1356"/>
  <c r="BE1360"/>
  <c r="BE1371"/>
  <c r="BE1376"/>
  <c r="BE1378"/>
  <c r="BE1385"/>
  <c r="BE1387"/>
  <c r="BE1390"/>
  <c r="BE1403"/>
  <c r="BE1431"/>
  <c r="BE1448"/>
  <c r="BE1450"/>
  <c r="BE1452"/>
  <c r="BE1463"/>
  <c r="BE1470"/>
  <c r="BE1496"/>
  <c r="BE1514"/>
  <c r="BE1523"/>
  <c r="BE1553"/>
  <c r="BE1555"/>
  <c r="BE1569"/>
  <c r="BE1573"/>
  <c r="BE1578"/>
  <c r="BE1580"/>
  <c r="BE1582"/>
  <c r="BE1585"/>
  <c r="BE1586"/>
  <c r="BE1589"/>
  <c r="BE1602"/>
  <c r="BE1616"/>
  <c r="BE1626"/>
  <c r="BE1628"/>
  <c r="BE1634"/>
  <c r="BE1638"/>
  <c r="BE1646"/>
  <c r="BE1651"/>
  <c r="BE1656"/>
  <c r="BE1662"/>
  <c r="BE1664"/>
  <c r="BE1667"/>
  <c r="BE1673"/>
  <c r="BE1680"/>
  <c r="BE1701"/>
  <c r="BE1718"/>
  <c r="BE1735"/>
  <c r="BE1737"/>
  <c r="BE1745"/>
  <c r="BE1748"/>
  <c r="BE1780"/>
  <c r="BE1794"/>
  <c r="BE1805"/>
  <c r="BE1809"/>
  <c r="BE1815"/>
  <c r="BE1823"/>
  <c r="BE1825"/>
  <c r="BE1840"/>
  <c r="BE1846"/>
  <c r="BE1865"/>
  <c r="BE1907"/>
  <c r="BE1928"/>
  <c r="BE1975"/>
  <c r="BE2021"/>
  <c r="BE2036"/>
  <c r="BE125" i="3"/>
  <c r="J91" i="5"/>
  <c r="BK124"/>
  <c r="BK123"/>
  <c r="BK122"/>
  <c r="J122"/>
  <c r="J98" s="1"/>
  <c r="BE125" i="6"/>
  <c r="F94" i="7"/>
  <c r="F94" i="9"/>
  <c r="BE127"/>
  <c r="BE129"/>
  <c r="BE131"/>
  <c r="BE133"/>
  <c r="BE137"/>
  <c r="BE138"/>
  <c r="BE140"/>
  <c r="BE143"/>
  <c r="BE145"/>
  <c r="BE150"/>
  <c r="BE152"/>
  <c r="BE154"/>
  <c r="J112" i="10"/>
  <c r="J89" i="11"/>
  <c r="F92"/>
  <c r="BK120"/>
  <c r="J120" s="1"/>
  <c r="J98" s="1"/>
  <c r="BE128" i="12"/>
  <c r="BE130"/>
  <c r="F94" i="2"/>
  <c r="BE159"/>
  <c r="BE173"/>
  <c r="BE175"/>
  <c r="BE182"/>
  <c r="BE192"/>
  <c r="BE200"/>
  <c r="BE212"/>
  <c r="BE217"/>
  <c r="BE219"/>
  <c r="BE232"/>
  <c r="BE243"/>
  <c r="BE252"/>
  <c r="BE267"/>
  <c r="BE275"/>
  <c r="BE281"/>
  <c r="BE285"/>
  <c r="BE293"/>
  <c r="BE294"/>
  <c r="BE298"/>
  <c r="BE302"/>
  <c r="BE304"/>
  <c r="BE305"/>
  <c r="BE308"/>
  <c r="BE310"/>
  <c r="BE311"/>
  <c r="BE325"/>
  <c r="BE335"/>
  <c r="BE336"/>
  <c r="BE359"/>
  <c r="BE381"/>
  <c r="BE394"/>
  <c r="BE402"/>
  <c r="BE432"/>
  <c r="BE458"/>
  <c r="BE464"/>
  <c r="BE483"/>
  <c r="BE488"/>
  <c r="BE510"/>
  <c r="BE518"/>
  <c r="BE536"/>
  <c r="BE550"/>
  <c r="BE655"/>
  <c r="BE812"/>
  <c r="BE845"/>
  <c r="BE849"/>
  <c r="BE862"/>
  <c r="BE864"/>
  <c r="BE867"/>
  <c r="BE881"/>
  <c r="BE888"/>
  <c r="BE903"/>
  <c r="BE908"/>
  <c r="BE916"/>
  <c r="BE917"/>
  <c r="BE921"/>
  <c r="BE926"/>
  <c r="BE935"/>
  <c r="BE937"/>
  <c r="BE945"/>
  <c r="BE947"/>
  <c r="BE953"/>
  <c r="BE965"/>
  <c r="BE980"/>
  <c r="BE1029"/>
  <c r="BE1041"/>
  <c r="BE1048"/>
  <c r="BE1058"/>
  <c r="BE1062"/>
  <c r="BE1089"/>
  <c r="BE1091"/>
  <c r="BE1150"/>
  <c r="BE1167"/>
  <c r="BE1171"/>
  <c r="BE1185"/>
  <c r="BE1198"/>
  <c r="BE1237"/>
  <c r="BE1253"/>
  <c r="BE1262"/>
  <c r="BE1279"/>
  <c r="BE1299"/>
  <c r="BE1302"/>
  <c r="BE1306"/>
  <c r="BE1315"/>
  <c r="BE1323"/>
  <c r="BE1330"/>
  <c r="BE1340"/>
  <c r="BE1344"/>
  <c r="BE1381"/>
  <c r="BE1382"/>
  <c r="BE1394"/>
  <c r="BE1396"/>
  <c r="BE1415"/>
  <c r="BE1419"/>
  <c r="BE1422"/>
  <c r="BE1424"/>
  <c r="BE1427"/>
  <c r="BE1490"/>
  <c r="BE1576"/>
  <c r="BE1591"/>
  <c r="BE1594"/>
  <c r="BE1605"/>
  <c r="BE1617"/>
  <c r="BE1618"/>
  <c r="BE1623"/>
  <c r="BE1627"/>
  <c r="BE1636"/>
  <c r="BE1644"/>
  <c r="BE1650"/>
  <c r="BE1685"/>
  <c r="BE1692"/>
  <c r="BE1693"/>
  <c r="BE1717"/>
  <c r="BE1720"/>
  <c r="BE1722"/>
  <c r="BE1726"/>
  <c r="BE1733"/>
  <c r="BE1766"/>
  <c r="BE1782"/>
  <c r="BE1816"/>
  <c r="BE1838"/>
  <c r="BE1853"/>
  <c r="BE1855"/>
  <c r="BE1859"/>
  <c r="BE1863"/>
  <c r="BE1867"/>
  <c r="BE1870"/>
  <c r="BE1875"/>
  <c r="BE1880"/>
  <c r="BE1883"/>
  <c r="BE1886"/>
  <c r="BE1915"/>
  <c r="BE1924"/>
  <c r="BE1929"/>
  <c r="BE1931"/>
  <c r="BE1994"/>
  <c r="BE2019"/>
  <c r="BE2025"/>
  <c r="BE2034"/>
  <c r="BE2049"/>
  <c r="BK2160"/>
  <c r="J2160"/>
  <c r="J134"/>
  <c r="J91" i="3"/>
  <c r="J91" i="4"/>
  <c r="BE126" i="6"/>
  <c r="BK124" i="8"/>
  <c r="J124"/>
  <c r="J100" s="1"/>
  <c r="BE132" i="9"/>
  <c r="BE146"/>
  <c r="BE147"/>
  <c r="BE149"/>
  <c r="BE153"/>
  <c r="BK120" i="10"/>
  <c r="J120"/>
  <c r="J98" s="1"/>
  <c r="BE126" i="12"/>
  <c r="BK123"/>
  <c r="J123" s="1"/>
  <c r="J98" s="1"/>
  <c r="BK125"/>
  <c r="J125" s="1"/>
  <c r="J99" s="1"/>
  <c r="BK127"/>
  <c r="J127" s="1"/>
  <c r="J100" s="1"/>
  <c r="BK129"/>
  <c r="J129" s="1"/>
  <c r="J101" s="1"/>
  <c r="F38" i="2"/>
  <c r="BC96" i="1" s="1"/>
  <c r="F39" i="9"/>
  <c r="BD103" i="1"/>
  <c r="F37" i="9"/>
  <c r="BB103" i="1" s="1"/>
  <c r="F36" i="12"/>
  <c r="BC106" i="1" s="1"/>
  <c r="F37" i="2"/>
  <c r="BB96" i="1" s="1"/>
  <c r="F38" i="6"/>
  <c r="BC100" i="1"/>
  <c r="F36" i="9"/>
  <c r="BA103" i="1" s="1"/>
  <c r="F38" i="9"/>
  <c r="BC103" i="1"/>
  <c r="J34" i="12"/>
  <c r="AW106" i="1" s="1"/>
  <c r="J36" i="4"/>
  <c r="AW98" i="1"/>
  <c r="J35" i="7"/>
  <c r="AV101" i="1" s="1"/>
  <c r="AT101" s="1"/>
  <c r="F36" i="3"/>
  <c r="BA97" i="1"/>
  <c r="F36" i="7"/>
  <c r="BA101" i="1" s="1"/>
  <c r="J35" i="8"/>
  <c r="AV102" i="1"/>
  <c r="F33" i="11"/>
  <c r="AZ105" i="1" s="1"/>
  <c r="F36" i="5"/>
  <c r="BA99" i="1"/>
  <c r="F39" i="6"/>
  <c r="BD100" i="1" s="1"/>
  <c r="F39" i="2"/>
  <c r="BD96" i="1"/>
  <c r="F37" i="6"/>
  <c r="BB100" i="1" s="1"/>
  <c r="F36" i="2"/>
  <c r="BA96" i="1" s="1"/>
  <c r="F35" i="12"/>
  <c r="BB106" i="1" s="1"/>
  <c r="J35" i="4"/>
  <c r="AV98" i="1" s="1"/>
  <c r="F35" i="5"/>
  <c r="AZ99" i="1" s="1"/>
  <c r="F34" i="11"/>
  <c r="BA105" i="1" s="1"/>
  <c r="F36" i="6"/>
  <c r="BA100" i="1" s="1"/>
  <c r="F34" i="12"/>
  <c r="BA106" i="1" s="1"/>
  <c r="J36" i="2"/>
  <c r="AW96" i="1" s="1"/>
  <c r="J33" i="10"/>
  <c r="AV104" i="1" s="1"/>
  <c r="AT104" s="1"/>
  <c r="AS94"/>
  <c r="J36" i="6"/>
  <c r="AW100" i="1" s="1"/>
  <c r="J36" i="9"/>
  <c r="AW103" i="1" s="1"/>
  <c r="F37" i="12"/>
  <c r="BD106" i="1" s="1"/>
  <c r="J36" i="8"/>
  <c r="AW102" i="1" s="1"/>
  <c r="F34" i="10"/>
  <c r="BA104" i="1" s="1"/>
  <c r="F35" i="3"/>
  <c r="AZ97" i="1" s="1"/>
  <c r="T125" i="9" l="1"/>
  <c r="T124"/>
  <c r="P1172" i="2"/>
  <c r="P157"/>
  <c r="P156" s="1"/>
  <c r="AU96" i="1" s="1"/>
  <c r="AU95" s="1"/>
  <c r="AU94" s="1"/>
  <c r="R1172" i="2"/>
  <c r="R125" i="9"/>
  <c r="R124" s="1"/>
  <c r="T1172" i="2"/>
  <c r="T157"/>
  <c r="R157"/>
  <c r="R156" s="1"/>
  <c r="BK2156"/>
  <c r="J2156" s="1"/>
  <c r="J131" s="1"/>
  <c r="BK122" i="4"/>
  <c r="J122"/>
  <c r="J32" s="1"/>
  <c r="AG98" i="1" s="1"/>
  <c r="J123" i="5"/>
  <c r="J99" s="1"/>
  <c r="J124"/>
  <c r="J100"/>
  <c r="J124" i="6"/>
  <c r="J100"/>
  <c r="BK123" i="7"/>
  <c r="J123"/>
  <c r="J99" s="1"/>
  <c r="BK123" i="8"/>
  <c r="J123" s="1"/>
  <c r="J99" s="1"/>
  <c r="BK1172" i="2"/>
  <c r="J1172" s="1"/>
  <c r="J112" s="1"/>
  <c r="BK119" i="10"/>
  <c r="J119" s="1"/>
  <c r="J97" s="1"/>
  <c r="BK119" i="11"/>
  <c r="J119"/>
  <c r="J97" s="1"/>
  <c r="BK123" i="3"/>
  <c r="BK122" s="1"/>
  <c r="J122" s="1"/>
  <c r="J32" s="1"/>
  <c r="AG97" i="1" s="1"/>
  <c r="J124" i="4"/>
  <c r="J100" s="1"/>
  <c r="J123" i="6"/>
  <c r="J99"/>
  <c r="BK125" i="9"/>
  <c r="J125" s="1"/>
  <c r="J99" s="1"/>
  <c r="BK157" i="2"/>
  <c r="J157" s="1"/>
  <c r="J99" s="1"/>
  <c r="BK2159"/>
  <c r="J2159"/>
  <c r="J133" s="1"/>
  <c r="BK122" i="12"/>
  <c r="J122" s="1"/>
  <c r="J97" s="1"/>
  <c r="J35" i="3"/>
  <c r="AV97" i="1" s="1"/>
  <c r="AT97" s="1"/>
  <c r="J35" i="5"/>
  <c r="AV99" i="1" s="1"/>
  <c r="AT99" s="1"/>
  <c r="F35" i="8"/>
  <c r="AZ102" i="1"/>
  <c r="F33" i="12"/>
  <c r="AZ106" i="1" s="1"/>
  <c r="BB95"/>
  <c r="AX95" s="1"/>
  <c r="F35" i="2"/>
  <c r="AZ96" i="1" s="1"/>
  <c r="F35" i="9"/>
  <c r="AZ103" i="1" s="1"/>
  <c r="J33" i="12"/>
  <c r="AV106" i="1" s="1"/>
  <c r="AT106" s="1"/>
  <c r="BA95"/>
  <c r="AW95"/>
  <c r="J35" i="6"/>
  <c r="AV100" i="1"/>
  <c r="AT100" s="1"/>
  <c r="J32" i="6"/>
  <c r="AG100" i="1" s="1"/>
  <c r="F35" i="4"/>
  <c r="AZ98" i="1"/>
  <c r="J32" i="5"/>
  <c r="AG99" i="1"/>
  <c r="AN99" s="1"/>
  <c r="F35" i="7"/>
  <c r="AZ101" i="1" s="1"/>
  <c r="F35" i="6"/>
  <c r="AZ100" i="1" s="1"/>
  <c r="AT98"/>
  <c r="BC95"/>
  <c r="AY95"/>
  <c r="J35" i="9"/>
  <c r="AV103" i="1"/>
  <c r="AT103" s="1"/>
  <c r="AT102"/>
  <c r="BD95"/>
  <c r="BD94"/>
  <c r="W33" s="1"/>
  <c r="J33" i="11"/>
  <c r="AV105" i="1" s="1"/>
  <c r="AT105" s="1"/>
  <c r="F33" i="10"/>
  <c r="AZ104" i="1"/>
  <c r="J35" i="2"/>
  <c r="AV96" i="1" s="1"/>
  <c r="AT96" s="1"/>
  <c r="AN97" l="1"/>
  <c r="AN100"/>
  <c r="T156" i="2"/>
  <c r="J41" i="6"/>
  <c r="J41" i="3"/>
  <c r="J41" i="5"/>
  <c r="BK156" i="2"/>
  <c r="J156"/>
  <c r="J98" s="1"/>
  <c r="J98" i="3"/>
  <c r="J98" i="4"/>
  <c r="BK122" i="7"/>
  <c r="J122" s="1"/>
  <c r="J98" s="1"/>
  <c r="J123" i="3"/>
  <c r="J99"/>
  <c r="J41" i="4"/>
  <c r="BK122" i="8"/>
  <c r="J122" s="1"/>
  <c r="J98" s="1"/>
  <c r="BK124" i="9"/>
  <c r="J124"/>
  <c r="BK118" i="11"/>
  <c r="J118"/>
  <c r="J96" s="1"/>
  <c r="BK118" i="10"/>
  <c r="J118" s="1"/>
  <c r="J30" s="1"/>
  <c r="AG104" i="1" s="1"/>
  <c r="AN104" s="1"/>
  <c r="BK121" i="12"/>
  <c r="J121" s="1"/>
  <c r="J30" s="1"/>
  <c r="AG106" i="1" s="1"/>
  <c r="AN106" s="1"/>
  <c r="AN98"/>
  <c r="BC94"/>
  <c r="W32" s="1"/>
  <c r="AZ95"/>
  <c r="AV95"/>
  <c r="AT95" s="1"/>
  <c r="J32" i="9"/>
  <c r="AG103" i="1" s="1"/>
  <c r="AN103" s="1"/>
  <c r="BB94"/>
  <c r="AX94" s="1"/>
  <c r="BA94"/>
  <c r="W30" s="1"/>
  <c r="J98" i="9" l="1"/>
  <c r="J96" i="10"/>
  <c r="J39" i="12"/>
  <c r="J96"/>
  <c r="J41" i="9"/>
  <c r="J39" i="10"/>
  <c r="J32" i="2"/>
  <c r="AG96" i="1"/>
  <c r="AN96" s="1"/>
  <c r="J32" i="7"/>
  <c r="AG101" i="1" s="1"/>
  <c r="AN101" s="1"/>
  <c r="AW94"/>
  <c r="AK30" s="1"/>
  <c r="W31"/>
  <c r="AZ94"/>
  <c r="W29" s="1"/>
  <c r="J32" i="8"/>
  <c r="AG102" i="1" s="1"/>
  <c r="AN102" s="1"/>
  <c r="J30" i="11"/>
  <c r="AG105" i="1"/>
  <c r="AN105" s="1"/>
  <c r="AY94"/>
  <c r="J41" i="7" l="1"/>
  <c r="J39" i="11"/>
  <c r="J41" i="2"/>
  <c r="J41" i="8"/>
  <c r="AG95" i="1"/>
  <c r="AG94"/>
  <c r="AV94"/>
  <c r="AK29" s="1"/>
  <c r="AN95" l="1"/>
  <c r="AT94"/>
  <c r="AK26"/>
  <c r="AK35" s="1"/>
  <c r="AN94" l="1"/>
</calcChain>
</file>

<file path=xl/sharedStrings.xml><?xml version="1.0" encoding="utf-8"?>
<sst xmlns="http://schemas.openxmlformats.org/spreadsheetml/2006/main" count="23500" uniqueCount="3482">
  <si>
    <t>Export Komplet</t>
  </si>
  <si>
    <t/>
  </si>
  <si>
    <t>2.0</t>
  </si>
  <si>
    <t>ZAMOK</t>
  </si>
  <si>
    <t>False</t>
  </si>
  <si>
    <t>{2e76f210-e5a1-4046-842d-49276540182b}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</si>
  <si>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</si>
  <si>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</si>
  <si>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</si>
  <si>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</si>
  <si>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</si>
  <si>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</si>
  <si>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</si>
  <si>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</si>
  <si>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HRADEK13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</si>
  <si>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</si>
  <si>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</si>
  <si>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hrádku - hlavní budova - ZMĚNA 2019</t>
  </si>
  <si>
    <t>KSO:</t>
  </si>
  <si>
    <t>CC-CZ:</t>
  </si>
  <si>
    <t>Místo:</t>
  </si>
  <si>
    <t>Varnsdorf č.p.1726</t>
  </si>
  <si>
    <t>Datum:</t>
  </si>
  <si>
    <t>14.1.2020</t>
  </si>
  <si>
    <t>Zadavatel:</t>
  </si>
  <si>
    <t>IČ:</t>
  </si>
  <si>
    <t>Město Varnsdorf, Nám. E.Beneše 470</t>
  </si>
  <si>
    <t>DIČ:</t>
  </si>
  <si>
    <t>Uchazeč:</t>
  </si>
  <si>
    <t>Vyplň údaj</t>
  </si>
  <si>
    <t>Projektant:</t>
  </si>
  <si>
    <t>V a M spol. s r.o., Matoušova 21, Liberec</t>
  </si>
  <si>
    <t>True</t>
  </si>
  <si>
    <t>Zpracovatel:</t>
  </si>
  <si>
    <t>Ing. Jaroslav Šíma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</si>
  <si>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</si>
  <si>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</si>
  <si>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</si>
  <si>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</si>
  <si>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</si>
  <si>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</si>
  <si>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</si>
  <si>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</si>
  <si>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</si>
  <si>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</si>
  <si>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</si>
  <si>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</si>
  <si>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</si>
  <si>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</si>
  <si>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</si>
  <si>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</si>
  <si>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</si>
  <si>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</si>
  <si>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</si>
  <si>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</si>
  <si>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</si>
  <si>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</si>
  <si>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</si>
  <si>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</si>
  <si>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</si>
  <si>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</si>
  <si>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</si>
  <si>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</si>
  <si>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</si>
  <si>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</si>
  <si>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</si>
  <si>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</si>
  <si>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</si>
  <si>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</si>
  <si>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</si>
  <si>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</si>
  <si>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</si>
  <si>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</si>
  <si>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</si>
  <si>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</si>
  <si>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</si>
  <si>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</si>
  <si>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</si>
  <si>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</si>
  <si>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</si>
  <si>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</si>
  <si>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Hlavní budova</t>
  </si>
  <si>
    <t>STA</t>
  </si>
  <si>
    <t>1</t>
  </si>
  <si>
    <t>{37b20a94-4ad2-4dd2-95ed-dc3e2978038a}</t>
  </si>
  <si>
    <t>2</t>
  </si>
  <si>
    <t>/</t>
  </si>
  <si>
    <t>část  STAV</t>
  </si>
  <si>
    <t>Stavební část</t>
  </si>
  <si>
    <t>Soupis</t>
  </si>
  <si>
    <t>{034c3e41-711f-4b99-9ad0-274dedb7bb9c}</t>
  </si>
  <si>
    <t>část ÚT</t>
  </si>
  <si>
    <t>F.1.4.a - Zařízení pro vytápění staveb</t>
  </si>
  <si>
    <t>{a37dcd55-2ec0-48f0-9c76-8e8b98415313}</t>
  </si>
  <si>
    <t>část VZT</t>
  </si>
  <si>
    <t>F.1.4.c - Zařízení vzduchotechniky</t>
  </si>
  <si>
    <t>{140d2565-f41c-400d-8a97-3f0327a26600}</t>
  </si>
  <si>
    <t>část ZTI</t>
  </si>
  <si>
    <t>F.1.4.e - Zdravotní technika</t>
  </si>
  <si>
    <t>{b15a6a24-1832-4cf6-9fd7-771c594e6b9e}</t>
  </si>
  <si>
    <t>část EI</t>
  </si>
  <si>
    <t>F.1.4.g - Zařízení silnoproudé elektrotechniky</t>
  </si>
  <si>
    <t>{13440862-2c2b-458e-8798-3c3298536058}</t>
  </si>
  <si>
    <t>část SLP</t>
  </si>
  <si>
    <t>F.1.4.h - Zařízení slaboproudé elektrotechniky</t>
  </si>
  <si>
    <t>{d80a77d6-a24b-40ef-b479-3929eedb8788}</t>
  </si>
  <si>
    <t>část GASTRO</t>
  </si>
  <si>
    <t>F.1.4.i - Technologie stravování</t>
  </si>
  <si>
    <t>{068a617b-6ae7-4ccc-ac73-57c4987e46bf}</t>
  </si>
  <si>
    <t>část INT</t>
  </si>
  <si>
    <t>F.1.5. - Interiér</t>
  </si>
  <si>
    <t>{591bf1af-426a-4f05-ad14-47384cab61e1}</t>
  </si>
  <si>
    <t>SO 07</t>
  </si>
  <si>
    <t>Domovní plynovod</t>
  </si>
  <si>
    <t>{12097738-e9dc-4a90-9734-87c631d01672}</t>
  </si>
  <si>
    <t>PŘÍSTUP</t>
  </si>
  <si>
    <t>Oprava chodníku ke vstupu do 2.PP, zdvihací plošina pro zásobování</t>
  </si>
  <si>
    <t>{e950d1ec-e139-493e-b8ab-38bd69d9ff48}</t>
  </si>
  <si>
    <t>VRN</t>
  </si>
  <si>
    <t>Vedlejší rozpočtové náklady</t>
  </si>
  <si>
    <t>{b0251ea8-6b29-4dc1-a24b-953bdd8c866c}</t>
  </si>
  <si>
    <t>KRYCÍ LIST SOUPISU PRACÍ</t>
  </si>
  <si>
    <t>Objekt:</t>
  </si>
  <si>
    <t>SO 01 - Hlavní budova</t>
  </si>
  <si>
    <t>Soupis:</t>
  </si>
  <si>
    <t>část  STAV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</si>
  <si>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</si>
  <si>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</si>
  <si>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</si>
  <si>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</si>
  <si>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</si>
  <si>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</si>
  <si>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</si>
  <si>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</si>
  <si>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</si>
  <si>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</si>
  <si>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</si>
  <si>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</si>
  <si>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63 - Podlahy a podlahové konstrukce</t>
  </si>
  <si>
    <t xml:space="preserve">    64 - Osazování výplní otvorů</t>
  </si>
  <si>
    <t xml:space="preserve">    9 - Ostatní konstrukce a práce, bourání</t>
  </si>
  <si>
    <t xml:space="preserve">    98 - Sanace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</si>
  <si>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</si>
  <si>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</si>
  <si>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</si>
  <si>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</si>
  <si>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</si>
  <si>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</si>
  <si>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714 - Akustická a protiotřesová opatření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</si>
  <si>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</si>
  <si>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</si>
  <si>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</si>
  <si>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</si>
  <si>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</si>
  <si>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</si>
  <si>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</si>
  <si>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</si>
  <si>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</si>
  <si>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</si>
  <si>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</si>
  <si>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</si>
  <si>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</si>
  <si>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</si>
  <si>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</si>
  <si>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33-M - Výtah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</si>
  <si>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</si>
  <si>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</si>
  <si>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</si>
  <si>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</si>
  <si>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</si>
  <si>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</si>
  <si>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</si>
  <si>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</si>
  <si>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</si>
  <si>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</si>
  <si>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</si>
  <si>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</si>
  <si>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</si>
  <si>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</si>
  <si>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</si>
  <si>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</si>
  <si>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</si>
  <si>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</si>
  <si>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</si>
  <si>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</si>
  <si>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131313101</t>
  </si>
  <si>
    <t>Hloubení jam v soudržných horninách třídy těžitelnosti II, skupiny 4 ručně</t>
  </si>
  <si>
    <t>m3</t>
  </si>
  <si>
    <t>CS ÚRS 2020 01</t>
  </si>
  <si>
    <t>4</t>
  </si>
  <si>
    <t>266278885</t>
  </si>
  <si>
    <t>VV</t>
  </si>
  <si>
    <t>(4,19+11,88)*0,15"PA1 - 2PP</t>
  </si>
  <si>
    <t>(30,88-2*6)*0,15"PA1  1PP</t>
  </si>
  <si>
    <t>Mezisoučet"pro PA1</t>
  </si>
  <si>
    <t>3</t>
  </si>
  <si>
    <t>(3,98+1,7*1,5)*0,265</t>
  </si>
  <si>
    <t>Mezisoučet"pro PA2</t>
  </si>
  <si>
    <t>(2,55*6,3+0,6*1,17+0,58*1,18+2,57*1,58+1*0,6+0,6*1,58+1,58*0,81+1,325*2,2+1*0,6+3,4*4,7-2,5*2,5/2+4,87*3,3+3,13*2,74)*0,185</t>
  </si>
  <si>
    <t>Mezisoučet"PA3</t>
  </si>
  <si>
    <t>(1,15*4,5+4,5*11,6+4*6,585+2*2/2+1,6*1,6/2)*0,15"PA5 - pouze v části někde manipulace se sutí a zpětné dosypy</t>
  </si>
  <si>
    <t>Mezisoučet"PA5</t>
  </si>
  <si>
    <t>Součet</t>
  </si>
  <si>
    <t>0,6*32,113"60% objemu - odhad</t>
  </si>
  <si>
    <t>131413101</t>
  </si>
  <si>
    <t>Hloubení jam v soudržných horninách třídy těžitelnosti II, skupiny 5 ručně</t>
  </si>
  <si>
    <t>1356153421</t>
  </si>
  <si>
    <t>0,2*32,113"20% objemu - odhad</t>
  </si>
  <si>
    <t>131451100</t>
  </si>
  <si>
    <t>Hloubení jam nezapažených v hornině třídy těžitelnosti II, skupiny 5 objem do 20 m3 strojně</t>
  </si>
  <si>
    <t>-1201730207</t>
  </si>
  <si>
    <t>1*4,13*2,3*0,5"základ pod VZT - 50% objemu</t>
  </si>
  <si>
    <t>131551101</t>
  </si>
  <si>
    <t>Hloubení jam nezapažených v hornině třídy těžitelnosti III, skupiny 6 objem do 20 m3 strojně</t>
  </si>
  <si>
    <t>1693216578</t>
  </si>
  <si>
    <t>5</t>
  </si>
  <si>
    <t>132312111</t>
  </si>
  <si>
    <t>Hloubení rýh š do 800 mm v soudržných horninách třídy těžitelnosti II, skupiny 4 ručně</t>
  </si>
  <si>
    <t>376238587</t>
  </si>
  <si>
    <t>(0,6*0,3*(1,6+2,6)+0,3*0,5*14+0,3*0,5*12)*0,33"odvodnění šachty a drenáží v 2PP - 33% objemu</t>
  </si>
  <si>
    <t>3*1,6*1+2,2*1,7*1,5"vedle objektu skladba FP1</t>
  </si>
  <si>
    <t>5*0,5*0,5"odvod drenáže od FP1</t>
  </si>
  <si>
    <t>6</t>
  </si>
  <si>
    <t>133312011</t>
  </si>
  <si>
    <t>Hloubení šachet v hornině třídy těžitelnosti II, skupiny 4, plocha výkopu do 4 m2 ručně</t>
  </si>
  <si>
    <t>-1325951171</t>
  </si>
  <si>
    <t>(3*3*3-1,2*1*3)*0,5"jáma pro výtahovou šachtu - 50%</t>
  </si>
  <si>
    <t>1,6*1,5*0,9*0,5"snížení dna pro dojezd výtahu - 50%</t>
  </si>
  <si>
    <t>(3*1,5*1,5*5)*0,5"pro propojení štěrků ozn. 2 uvažováno 50% objemu</t>
  </si>
  <si>
    <t>(3*1,5*1,5*4)*0,5"pro propojení štěrků ozn. 3  uvažováno 50% objemu</t>
  </si>
  <si>
    <t>7</t>
  </si>
  <si>
    <t>132412111</t>
  </si>
  <si>
    <t>Hloubení rýh š do 800 mm v soudržných horninách třídy těžitelnosti II, skupiny 5 ručně</t>
  </si>
  <si>
    <t>1113131159</t>
  </si>
  <si>
    <t>8</t>
  </si>
  <si>
    <t>138501101</t>
  </si>
  <si>
    <t>Dolamování hloubených vykopávek jam ve vrstvě tl do 1000 mm v hornině tř. 6</t>
  </si>
  <si>
    <t>1743894586</t>
  </si>
  <si>
    <t>9</t>
  </si>
  <si>
    <t>138501201</t>
  </si>
  <si>
    <t>Dolamování hloubených vykopávek rýh ve vrstvě tl do 500 mm v hornině tř. 6</t>
  </si>
  <si>
    <t>1387411381</t>
  </si>
  <si>
    <t>10</t>
  </si>
  <si>
    <t>138501301</t>
  </si>
  <si>
    <t>Dolamování hloubených vykopávek šachet ve vrstvě tl do 500 mm v hornině tř. 6</t>
  </si>
  <si>
    <t>-163042623</t>
  </si>
  <si>
    <t>1,6*1,5*0,9*0,5"snížení dna pro dojezd výtahu</t>
  </si>
  <si>
    <t>11</t>
  </si>
  <si>
    <t>138511101</t>
  </si>
  <si>
    <t>Dolamování hloubených vykopávek jam ve vrstvě tl do 1000 mm v hornině třídy těžitelnosti III, skupiny 6</t>
  </si>
  <si>
    <t>1417836461</t>
  </si>
  <si>
    <t>12</t>
  </si>
  <si>
    <t>139911113</t>
  </si>
  <si>
    <t>Bourání kcí v hloubených vykopávkách ze zdiva kamenného na MC ručně</t>
  </si>
  <si>
    <t>1947640088</t>
  </si>
  <si>
    <t>1*0,6*(1,5+2)"bourání stávajících základů  - dno výtahové šachty - rozšíření</t>
  </si>
  <si>
    <t>13</t>
  </si>
  <si>
    <t>161111512</t>
  </si>
  <si>
    <t>Svislé přemístění výkopku z horniny třídy těžitelnosti II, skupiny 4 a 5 hl výkopu přes 3 do 6 m nošením</t>
  </si>
  <si>
    <t>-482310766</t>
  </si>
  <si>
    <t>28,96"materiál na obsypy a podsypy do 1NP a z 1NP</t>
  </si>
  <si>
    <t>14</t>
  </si>
  <si>
    <t>161151613</t>
  </si>
  <si>
    <t>Vytažení výkopku těženého z prostoru pod základy z hl přes 3 do 6 m v hornině třídy těžitelnosti II, skupiny 4 a 5</t>
  </si>
  <si>
    <t>-1109161739</t>
  </si>
  <si>
    <t xml:space="preserve">(3*3*3-1,2*1*3)"jáma pro výtahovou šachtu </t>
  </si>
  <si>
    <t xml:space="preserve">1,6*1,5*0,9"snížení dna pro dojezd výtahu </t>
  </si>
  <si>
    <t xml:space="preserve">(3*1,5*1,5*5)"pro propojení štěrků ozn. 2 uvažováno </t>
  </si>
  <si>
    <t xml:space="preserve">(3*1,5*1,5*4)"pro propojení štěrků ozn. 3  uvažováno </t>
  </si>
  <si>
    <t>162211321</t>
  </si>
  <si>
    <t>Vodorovné přemístění výkopku z horniny třídy těžitelnosti II, skupiny 4 a 5 stavebním kolečkem do 10 m</t>
  </si>
  <si>
    <t>-1881661533</t>
  </si>
  <si>
    <t>15,685+1,02"dovoz písků pro lože a podsypy dovnitř</t>
  </si>
  <si>
    <t>(15,685+1,02+2,9)"odvoz přebytečného ven</t>
  </si>
  <si>
    <t>(2,88*5,05-1,4*1,4)*(2,89+0,46)/2"zásyp pod mč.-110 - doprava štěrků</t>
  </si>
  <si>
    <t>16</t>
  </si>
  <si>
    <t>162211329</t>
  </si>
  <si>
    <t>Příplatek k vodorovnému přemístění výkopku z horniny třídy těžitelnosti II, skupiny 4 a 5 stavebním kolečkem ZKD 10 m</t>
  </si>
  <si>
    <t>1980332067</t>
  </si>
  <si>
    <t>17</t>
  </si>
  <si>
    <t>162751137</t>
  </si>
  <si>
    <t>Vodorovné přemístění do 10000 m výkopku/sypaniny z horniny třídy těžitelnosti II, skupiny 4 a 5</t>
  </si>
  <si>
    <t>-1678957822</t>
  </si>
  <si>
    <t>19,268+6,423+4,75+4,75+13,196+43,155+1,536+6,423+1,536+43,155+6,423"výkop</t>
  </si>
  <si>
    <t>Mezisoučet"výkopy</t>
  </si>
  <si>
    <t xml:space="preserve">(3*3*3-1,1*1,3*3)"kolem výtah šachty </t>
  </si>
  <si>
    <t>(3*1,5*1,5*5)"pro propojení štěrků ozn. 2 uvažováno 50% objemu</t>
  </si>
  <si>
    <t>(3*1,5*1,5*4)"pro propojení štěrků ozn. 3  uvažováno 50% objemu</t>
  </si>
  <si>
    <t>(0,6*0,3*(1,6+2,6)+0,3*0,5*14+0,3*0,5*12)"odvodnění šachty a drenáží v 2PP - 33% objemu</t>
  </si>
  <si>
    <t>-15,685"obsyp potrubí</t>
  </si>
  <si>
    <t>-1,02"lože potrubí</t>
  </si>
  <si>
    <t>Mezisoučet"zpětný zásyp z výkopku</t>
  </si>
  <si>
    <t>150,615-71,411</t>
  </si>
  <si>
    <t>18</t>
  </si>
  <si>
    <t>162751139</t>
  </si>
  <si>
    <t>Příplatek k vodorovnému přemístění výkopku/sypaniny z horniny třídy těžitelnosti II, skupiny 4 a 5 ZKD 1000 m přes 10000 m (+25km)</t>
  </si>
  <si>
    <t>1808578821</t>
  </si>
  <si>
    <t>79,204*25</t>
  </si>
  <si>
    <t>19</t>
  </si>
  <si>
    <t>171201221</t>
  </si>
  <si>
    <t>Poplatek za uložení na skládce (skládkovné) zeminy a kamení kód odpadu 17 05 04</t>
  </si>
  <si>
    <t>t</t>
  </si>
  <si>
    <t>623677727</t>
  </si>
  <si>
    <t>79,204*1,6</t>
  </si>
  <si>
    <t>20</t>
  </si>
  <si>
    <t>174101102</t>
  </si>
  <si>
    <t>Zásyp v uzavřených prostorech sypaninou se zhutněním</t>
  </si>
  <si>
    <t>1437891104</t>
  </si>
  <si>
    <t>(2,88*5,05-1,4*1,4)*(2,89+0,46)/2"zásyp pod mč.-110</t>
  </si>
  <si>
    <t>M</t>
  </si>
  <si>
    <t>58343930</t>
  </si>
  <si>
    <t>kamenivo drcené hrubé frakce 16/32</t>
  </si>
  <si>
    <t>953544633</t>
  </si>
  <si>
    <t>((2,88*5,05-1,4*1,4)*(2,89+0,46)/2)*2"zásyp pod mč.-110</t>
  </si>
  <si>
    <t>22</t>
  </si>
  <si>
    <t>175111101</t>
  </si>
  <si>
    <t>Obsypání potrubí ručně sypaninou bez prohození, uloženou do 3 m</t>
  </si>
  <si>
    <t>609860282</t>
  </si>
  <si>
    <t>(14+2+6)*0,3*0,3"odvodnění výtahové šachty</t>
  </si>
  <si>
    <t>12*0,3*0,3"odvodnění drenáže 2PP</t>
  </si>
  <si>
    <t>16*0,7*0,5*0,5"štěrky ozn.1</t>
  </si>
  <si>
    <t>4,5*5*0,5*0,5"štěrky ozn.2</t>
  </si>
  <si>
    <t>4,2*4*0,5*0,5"štěrky ozn.3</t>
  </si>
  <si>
    <t>23</t>
  </si>
  <si>
    <t>58331351</t>
  </si>
  <si>
    <t>kamenivo těžené drobné frakce 0/4</t>
  </si>
  <si>
    <t>-1309122857</t>
  </si>
  <si>
    <t>15,685*2 'Přepočtené koeficientem množství</t>
  </si>
  <si>
    <t>24</t>
  </si>
  <si>
    <t>181951114</t>
  </si>
  <si>
    <t>Úprava pláně v hornině třídy těžitelnosti II, skupiny 4 a 5 se zhutněním</t>
  </si>
  <si>
    <t>m2</t>
  </si>
  <si>
    <t>-1049041202</t>
  </si>
  <si>
    <t>(4,19+11,88)"PA1 - 2PP</t>
  </si>
  <si>
    <t>30,88"PA1  1PP</t>
  </si>
  <si>
    <t>(3,98+1,7*1,5)</t>
  </si>
  <si>
    <t>(2,55*6,3+0,6*1,17+0,58*1,18+2,57*1,58+1*0,6+0,6*1,58+1,58*0,81+1,325*2,2+1*0,6+3,4*4,7-2,5*2,5/2+4,87*3,3+3,13*2,74)</t>
  </si>
  <si>
    <t>(4*8,6+7,8*1,94+1,15*4,5+4,5*11,6+4*6,585+2*2/2+1,6*1,6/2)"PA5</t>
  </si>
  <si>
    <t>4,13*2,3"základ pod VZT</t>
  </si>
  <si>
    <t>Zakládání</t>
  </si>
  <si>
    <t>25</t>
  </si>
  <si>
    <t>211531111</t>
  </si>
  <si>
    <t>Výplň odvodňovacích žeber nebo trativodů kamenivem hrubým drceným frakce 16 až 63 mm</t>
  </si>
  <si>
    <t>182048108</t>
  </si>
  <si>
    <t>4,3*0,5*0,5"pod mč.-110</t>
  </si>
  <si>
    <t>(1,5+6)*0,5*0,5"vedle objektu skladba FP1</t>
  </si>
  <si>
    <t>26</t>
  </si>
  <si>
    <t>211971121</t>
  </si>
  <si>
    <t>Zřízení opláštění žeber nebo trativodů geotextilií v rýze nebo zářezu sklonu přes 1:2 š do 2,5 m</t>
  </si>
  <si>
    <t>-1282978417</t>
  </si>
  <si>
    <t>4,3*0,5*4"pod mč.-110</t>
  </si>
  <si>
    <t>(1,5+6)*0,5*4"vedle objektu skladba FP1</t>
  </si>
  <si>
    <t>27</t>
  </si>
  <si>
    <t>69311199</t>
  </si>
  <si>
    <t>geotextilie netkaná separační, ochranná, filtrační, drenážní PES(70%)+PP(30%) 300g/m2</t>
  </si>
  <si>
    <t>1967182672</t>
  </si>
  <si>
    <t>23,6*1,15 'Přepočtené koeficientem množství</t>
  </si>
  <si>
    <t>28</t>
  </si>
  <si>
    <t>212750101</t>
  </si>
  <si>
    <t>Trativod z drenážních trubek PVC-U SN 4 perforace 360° včetně lože otevřený výkop DN 100 pro budovy plocha pro vtékání vody min. 80 cm2/m</t>
  </si>
  <si>
    <t>m</t>
  </si>
  <si>
    <t>779052222</t>
  </si>
  <si>
    <t>4,3"pod mč.-110</t>
  </si>
  <si>
    <t>(1,5+6)"vedle objektu skladba FP1</t>
  </si>
  <si>
    <t>29</t>
  </si>
  <si>
    <t>213311113</t>
  </si>
  <si>
    <t>Polštáře zhutněné pod základy z kameniva drceného frakce 0 až 63 mm</t>
  </si>
  <si>
    <t>-610630342</t>
  </si>
  <si>
    <t>0,7*4,13*2,3"základ pro VZT</t>
  </si>
  <si>
    <t>30</t>
  </si>
  <si>
    <t>271572211</t>
  </si>
  <si>
    <t>Podsyp pod základové konstrukce se zhutněním z netříděného štěrkopísku</t>
  </si>
  <si>
    <t>-454565174</t>
  </si>
  <si>
    <t>1,5*1,8*0,1"pod základovou desku výtahu</t>
  </si>
  <si>
    <t>31</t>
  </si>
  <si>
    <t>273321411</t>
  </si>
  <si>
    <t>Základové desky ze ŽB bez zvýšených nároků na prostředí tř. C 20/25</t>
  </si>
  <si>
    <t>651818266</t>
  </si>
  <si>
    <t>(1,6*1,5)*0,3"deska výtahu</t>
  </si>
  <si>
    <t>2,3*4,13*0,3"deska pod VZT</t>
  </si>
  <si>
    <t>32</t>
  </si>
  <si>
    <t>273351121</t>
  </si>
  <si>
    <t>Zřízení bednění základových desek</t>
  </si>
  <si>
    <t>1571428795</t>
  </si>
  <si>
    <t>(1,6+1,5)*0,3*2"deska výtahu</t>
  </si>
  <si>
    <t>0,3*2*(2,3+4,13)"deska pod VZT</t>
  </si>
  <si>
    <t>33</t>
  </si>
  <si>
    <t>273351122</t>
  </si>
  <si>
    <t>Odstranění bednění základových desek</t>
  </si>
  <si>
    <t>413351997</t>
  </si>
  <si>
    <t>34</t>
  </si>
  <si>
    <t>273362021</t>
  </si>
  <si>
    <t>Výztuž základových desek a stěn svařovanými sítěmi Kari</t>
  </si>
  <si>
    <t>-1523331581</t>
  </si>
  <si>
    <t>(1,5*1,6*2+0,95*2*2*(1,5+1,6))*1,3*5,4/1000"výztuž dojezdu výtahu 8/150/150</t>
  </si>
  <si>
    <t>(4,13*2,3*2)*1,3*5,4/1000"výztuž desky VZT 8/150/150</t>
  </si>
  <si>
    <t>35</t>
  </si>
  <si>
    <t>279321346</t>
  </si>
  <si>
    <t>Základová zeď ze ŽB bez zvýšených nároků na prostředí tř. C 20/25 bez výztuže</t>
  </si>
  <si>
    <t>494522432</t>
  </si>
  <si>
    <t>(1,0+1,5)*2*0,3*0,65"stěny dojezdu výtahu</t>
  </si>
  <si>
    <t>36</t>
  </si>
  <si>
    <t>279351121</t>
  </si>
  <si>
    <t>Zřízení oboustranného bednění základových zdí</t>
  </si>
  <si>
    <t>-1594745552</t>
  </si>
  <si>
    <t>(1,0+1,5)*2*2*0,65"stěny dojezdu výtahu</t>
  </si>
  <si>
    <t>37</t>
  </si>
  <si>
    <t>279351122</t>
  </si>
  <si>
    <t>Odstranění oboustranného bednění základových zdí</t>
  </si>
  <si>
    <t>363134838</t>
  </si>
  <si>
    <t>Svislé a kompletní konstrukce</t>
  </si>
  <si>
    <t>38</t>
  </si>
  <si>
    <t>310235241</t>
  </si>
  <si>
    <t>Zazdívka otvorů pl do 0,0225 m2 ve zdivu nadzákladovém cihlami pálenými tl do 300 mm</t>
  </si>
  <si>
    <t>kus</t>
  </si>
  <si>
    <t>707801630</t>
  </si>
  <si>
    <t>39</t>
  </si>
  <si>
    <t>310235251</t>
  </si>
  <si>
    <t>Zazdívka otvorů pl do 0,0225 m2 ve zdivu nadzákladovém cihlami pálenými tl do 450 mm</t>
  </si>
  <si>
    <t>1947540038</t>
  </si>
  <si>
    <t>40</t>
  </si>
  <si>
    <t>310236241</t>
  </si>
  <si>
    <t>Zazdívka otvorů pl do 0,09 m2 ve zdivu nadzákladovém cihlami pálenými tl do 300 mm</t>
  </si>
  <si>
    <t>-1986478721</t>
  </si>
  <si>
    <t>41</t>
  </si>
  <si>
    <t>310236251</t>
  </si>
  <si>
    <t>Zazdívka otvorů pl do 0,09 m2 ve zdivu nadzákladovém cihlami pálenými tl do 450 mm</t>
  </si>
  <si>
    <t>1202291966</t>
  </si>
  <si>
    <t>42</t>
  </si>
  <si>
    <t>310237241</t>
  </si>
  <si>
    <t>Zazdívka otvorů pl do 0,25 m2 ve zdivu nadzákladovém cihlami pálenými tl do 300 mm</t>
  </si>
  <si>
    <t>748353364</t>
  </si>
  <si>
    <t>43</t>
  </si>
  <si>
    <t>310237251</t>
  </si>
  <si>
    <t>Zazdívka otvorů pl do 0,25 m2 ve zdivu nadzákladovém cihlami pálenými tl do 450 mm</t>
  </si>
  <si>
    <t>-11031973</t>
  </si>
  <si>
    <t>44</t>
  </si>
  <si>
    <t>310237261</t>
  </si>
  <si>
    <t>Zazdívka otvorů pl do 0,25 m2 ve zdivu nadzákladovém cihlami pálenými tl do 600 mm</t>
  </si>
  <si>
    <t>-2061101178</t>
  </si>
  <si>
    <t>45</t>
  </si>
  <si>
    <t>310238211</t>
  </si>
  <si>
    <t>Zazdívka otvorů pl do 1 m2 ve zdivu nadzákladovém cihlami pálenými na MVC</t>
  </si>
  <si>
    <t>368228245</t>
  </si>
  <si>
    <t>0,24*0,2*2,7"rýha ve zdi 2PP</t>
  </si>
  <si>
    <t>0,6*0,6*0,33"ned překladem do výtahu 1PP</t>
  </si>
  <si>
    <t>0,7*1,2*0,3+0,35*1*1"1PP</t>
  </si>
  <si>
    <t>0,75*0,5*0,45"1NP</t>
  </si>
  <si>
    <t>0,2*0,4*4,2"vedle umyvadel mč 115</t>
  </si>
  <si>
    <t>0,3*1,2*0,7"dozdívka ve dveřích do předsíně kuchyně</t>
  </si>
  <si>
    <t>46</t>
  </si>
  <si>
    <t>310239211</t>
  </si>
  <si>
    <t>Zazdívka otvorů pl do 4 m2 ve zdivu nadzákladovém cihlami pálenými na MVC</t>
  </si>
  <si>
    <t>-638003377</t>
  </si>
  <si>
    <t>0,7*2,16*2*0,6"2PP</t>
  </si>
  <si>
    <t>1,5*1,5*0,6+0,58*0,9*2"1PP</t>
  </si>
  <si>
    <t>1,1*2,1*0,3+1,08*2,1*0,3+1,08*2,34*0,3+0,7*2,08*0,45+(0,5*2,02+1,145*2,16+0,5*2,02)*0,5+1,75*1,9*0,32+(3,13*3,165-2,1*2,65)*2*0,45"1NP</t>
  </si>
  <si>
    <t>0,76*2,56*0,4"2NP</t>
  </si>
  <si>
    <t>47</t>
  </si>
  <si>
    <t>311231116</t>
  </si>
  <si>
    <t>Zdivo nosné z cihel dl 290 mm P7 až 15 na MC 10</t>
  </si>
  <si>
    <t>-211189698</t>
  </si>
  <si>
    <t>2,96*(1,35+0,8)*0,3"zdivo šachty v 1PP</t>
  </si>
  <si>
    <t>48</t>
  </si>
  <si>
    <t>311321411</t>
  </si>
  <si>
    <t>Nosná zeď ze ŽB tř. C 25/30 bez výztuže</t>
  </si>
  <si>
    <t>-77090728</t>
  </si>
  <si>
    <t>(2,8*(0,49+2,89)/2+4,51*2,89+(2,095+1,645)*(0,49+2,89)/2)*0,25"</t>
  </si>
  <si>
    <t>(1,5*2+2*1,8)*0,45"</t>
  </si>
  <si>
    <t>Součet"2PP - zpevnění zdiva</t>
  </si>
  <si>
    <t>49</t>
  </si>
  <si>
    <t>311351311</t>
  </si>
  <si>
    <t>Zřízení jednostranného bednění nosných nadzákladových zdí</t>
  </si>
  <si>
    <t>654510033</t>
  </si>
  <si>
    <t>2,8*(0,49+2,89)/2+4,51*2,89+(2,095+1,645)*(0,49+2,89)/2"uvnitř objektu</t>
  </si>
  <si>
    <t>1,5*2+2*1,8"zvenku objektu - na stávajícím zdivu - proti tlaku betonu na příčky</t>
  </si>
  <si>
    <t>50</t>
  </si>
  <si>
    <t>311351312</t>
  </si>
  <si>
    <t>Odstranění jednostranného bednění nosných nadzákladových zdí</t>
  </si>
  <si>
    <t>634851054</t>
  </si>
  <si>
    <t>51</t>
  </si>
  <si>
    <t>311362021</t>
  </si>
  <si>
    <t>Výztuž nosných zdí svařovanými sítěmi Kari</t>
  </si>
  <si>
    <t>1225320641</t>
  </si>
  <si>
    <t>(2,8*(0,49+2,89)/2+4,51*2,89+(2,095+1,645)*(0,49+2,89)/2+2,89*4,5)*5,4/1000*1,3" KARI 8/150/150</t>
  </si>
  <si>
    <t>52</t>
  </si>
  <si>
    <t>317234410</t>
  </si>
  <si>
    <t>Vyzdívka mezi nosníky z cihel pálených na MC</t>
  </si>
  <si>
    <t>560465650</t>
  </si>
  <si>
    <t>1,26*0,12*0,1*4"P1</t>
  </si>
  <si>
    <t>1,36*0,12*0,1*2"P2</t>
  </si>
  <si>
    <t>3,45*0,15*0,14"P3</t>
  </si>
  <si>
    <t>0,12*0,9*4*0,25"překlad P4</t>
  </si>
  <si>
    <t>0,12*1,5*0,35"P5</t>
  </si>
  <si>
    <t>0,12*1,5*0,25*2"překlad P6</t>
  </si>
  <si>
    <t>1,92*0,25*0,12*2"P7</t>
  </si>
  <si>
    <t>1,42*0,45*0,12"překlad P8</t>
  </si>
  <si>
    <t>1,1*0,1*0,12*2"P9</t>
  </si>
  <si>
    <t>2,18*0,15*0,12"P10</t>
  </si>
  <si>
    <t>0,12*1,55*0,25"překlad P12</t>
  </si>
  <si>
    <t>0,45*0,12*1,66"překlad P13</t>
  </si>
  <si>
    <t>1,18*3*0,12*0,25"překlad P14</t>
  </si>
  <si>
    <t>0,12*0,1*1,3"P15</t>
  </si>
  <si>
    <t>0,12*2,4*0,4"P16</t>
  </si>
  <si>
    <t>0,12*1*0,3"P17</t>
  </si>
  <si>
    <t>0,95*0,3*0,12"P18</t>
  </si>
  <si>
    <t>0,35*0,12*1,8</t>
  </si>
  <si>
    <t>53</t>
  </si>
  <si>
    <t>317944321</t>
  </si>
  <si>
    <t>Válcované nosníky do č.12 dodatečně osazované do připravených otvorů</t>
  </si>
  <si>
    <t>-998316068</t>
  </si>
  <si>
    <t>2*1,26*4*11,1/1000"překlad P1</t>
  </si>
  <si>
    <t>2*1,35*2*11,1/1000"překlad P2</t>
  </si>
  <si>
    <t>2*0,9*4*11,1/1000"překlad P4</t>
  </si>
  <si>
    <t>3*1,5*11,1/1000"P5</t>
  </si>
  <si>
    <t>1,5*2*2*11,1/1000"překlad P6</t>
  </si>
  <si>
    <t>1,92*2*2*11,1/1000"P7</t>
  </si>
  <si>
    <t>1,42*3*11,1/1000"překlad P8</t>
  </si>
  <si>
    <t>2*1,1*2*11,1/1000"P9</t>
  </si>
  <si>
    <t>2,18*2*11,1/1000"P10</t>
  </si>
  <si>
    <t>7,09*1,1/1000"P11</t>
  </si>
  <si>
    <t>2*1,55*11,1/1000"překlad P12</t>
  </si>
  <si>
    <t>3*1,66*11,1/1000"překlad P13</t>
  </si>
  <si>
    <t>2*1,18*3*11,1/1000"překlad P14</t>
  </si>
  <si>
    <t>2*1,3*11,1/1000"překlad P15</t>
  </si>
  <si>
    <t>3*2,4*2*11,1/1000"P16</t>
  </si>
  <si>
    <t>2*1*11,1/1000"P17</t>
  </si>
  <si>
    <t>0,95*2*11,1/1000"P18</t>
  </si>
  <si>
    <t>4,57*2*(1,2*2+1,3*3)/1000"P19,P20</t>
  </si>
  <si>
    <t>7,09*1,3/1000"P21</t>
  </si>
  <si>
    <t>3*1,8*11,1/1000</t>
  </si>
  <si>
    <t>54</t>
  </si>
  <si>
    <t>317944323</t>
  </si>
  <si>
    <t>Válcované nosníky č.14 až 22 dodatečně osazované do připravených otvorů</t>
  </si>
  <si>
    <t>-1030669841</t>
  </si>
  <si>
    <t>2*3,45*16/1000"Uč14 - P3</t>
  </si>
  <si>
    <t>55</t>
  </si>
  <si>
    <t>319201321</t>
  </si>
  <si>
    <t>Vyrovnání nerovného povrchu zdiva tl do 30 mm maltou</t>
  </si>
  <si>
    <t>-19408928</t>
  </si>
  <si>
    <t>4,5*2*1,29+4,5*2,74-1*1,35+3,25*5,6*2+1,7*2,6*2+2,74*2,6"schodišťový prostor od stupně č.18 do 2NP</t>
  </si>
  <si>
    <t>Mezisoučet"2NP</t>
  </si>
  <si>
    <t>(1,05+0,95)*7"srovnání ve výtahové šachtě v místě stávajících omítek a přisekaných základů</t>
  </si>
  <si>
    <t>Mezisoučet"šachta</t>
  </si>
  <si>
    <t>2,7*(2,75+1,97+2,63+0,8+2,8+4,1+0,4+0,5+0,3+1,32+2,3+0,5)"1PP - jižní obvodová stěna</t>
  </si>
  <si>
    <t>2,7*(3,255+0,31+0,3+2,535+0,3+2,075+0,6+1,6)"1PP - stávající zdivo pod skl. S3.3</t>
  </si>
  <si>
    <t>Mezisoučet"1PP</t>
  </si>
  <si>
    <t>3,6*2*(6,06+5,12+6,53+6,3+1,52+2,46+8,83+1,94+8,81+3,95+12,27+8,2+2,74+6+3)-2,1*2,65*4-2*2*2-2,8*2,35*2-0,6*2*2-1,49*2,3-0,35*2*2"1NP stáv zdi z CP</t>
  </si>
  <si>
    <t>Mezisoučet"1NP</t>
  </si>
  <si>
    <t>56</t>
  </si>
  <si>
    <t>331231116</t>
  </si>
  <si>
    <t>Zdivo pilířů z cihel dl 290 mm pevnosti P 15 na MC 10</t>
  </si>
  <si>
    <t>839479262</t>
  </si>
  <si>
    <t>0,3*0,45*0,5"ve stávajícím okně mč 105.2</t>
  </si>
  <si>
    <t>57</t>
  </si>
  <si>
    <t>340237212</t>
  </si>
  <si>
    <t>Zazdívka otvorů v příčkách nebo stěnách plochy do 0,25 m2 cihlami plnými tl přes 100 mm</t>
  </si>
  <si>
    <t>2096606247</t>
  </si>
  <si>
    <t>2"dozdívka ke klenbě nad dveřmi 6,7,8 - 1PP</t>
  </si>
  <si>
    <t>58</t>
  </si>
  <si>
    <t>340271021</t>
  </si>
  <si>
    <t>Zazdívka otvorů v příčkách nebo stěnách plochy do 1 m2 tvárnicemi pórobetonovými tl 100 mm</t>
  </si>
  <si>
    <t>183706042</t>
  </si>
  <si>
    <t>(2,86+2,1)*0,25"dozdívka příček mč.211,214</t>
  </si>
  <si>
    <t>59</t>
  </si>
  <si>
    <t>341941001</t>
  </si>
  <si>
    <t xml:space="preserve">Nosné nebo spojovací svary tl do 10 mm ocelových doplňkových konstrukcí </t>
  </si>
  <si>
    <t>825025956</t>
  </si>
  <si>
    <t>0,1*10*2"svary svařence P3</t>
  </si>
  <si>
    <t>60</t>
  </si>
  <si>
    <t>342241162</t>
  </si>
  <si>
    <t>Příčky z cihel plných dl 290 mm pevnosti P 15 na MC tl 140 mm</t>
  </si>
  <si>
    <t>-1376116803</t>
  </si>
  <si>
    <t>2,7*(2,74+3,98+4,87+2,4+1,3+0,3)-0,8*2*3-0,9*2+2,03*2,3"1PP</t>
  </si>
  <si>
    <t>1,03*3,525*2"mč1051</t>
  </si>
  <si>
    <t>4,3*(0,45+0,95+1,2+4+4+1,94)-0,6*1,2"mč115,116,117,109,107</t>
  </si>
  <si>
    <t>1,2*2,35-0,9*2,2+1,62*2,35-1*2,35+1,36*2,35-0,9*2,2+1,14*2,35-0,8*2,2+1,39*2,685-0,9*2,2+1,385*2,865-0,75*1,835+1,19*2,1-0,8*1,97+1,12*2,35-0,8*2,2</t>
  </si>
  <si>
    <t>1,14*2,38-0,75*1,835"zazdívky otvorů s dveřmi</t>
  </si>
  <si>
    <t>4,3*2,25-0,5*2,05*2"přizdívka v mč.118</t>
  </si>
  <si>
    <t>3*(1,25+1,05*2)"šachta 2NP</t>
  </si>
  <si>
    <t>1,875*3"mč204</t>
  </si>
  <si>
    <t>3,2*0,5"obezdění stoupaček mč202</t>
  </si>
  <si>
    <t>61</t>
  </si>
  <si>
    <t>342241165</t>
  </si>
  <si>
    <t>Příčky z cihel lehčených dl 290 mm na MC tl 65 mm</t>
  </si>
  <si>
    <t>258306377</t>
  </si>
  <si>
    <t>2,7*(1,3+1,8+0,5)-0,7*2"1PP</t>
  </si>
  <si>
    <t>3,525*(2,25+2,35)-0,8*1,97"mč1052</t>
  </si>
  <si>
    <t>1,55*3,525-0,9*1,97"mč1051</t>
  </si>
  <si>
    <t>3,2*(1,94*2+3,8)-0,7*1,97*3-0,9*1,97"mč 111, 113,114,117</t>
  </si>
  <si>
    <t>3,2*(0,95+0,95)-2*0,7*1,97"mč108,109</t>
  </si>
  <si>
    <t>1,14*2,38"mč112</t>
  </si>
  <si>
    <t>1,725*3-0,8*1,97"mč209</t>
  </si>
  <si>
    <t>62</t>
  </si>
  <si>
    <t>342241166</t>
  </si>
  <si>
    <t>Příčky z cihel lehčených dl 290 mm na MC tl 140 mm</t>
  </si>
  <si>
    <t>1044054117</t>
  </si>
  <si>
    <t>1,385*2,865"mč115</t>
  </si>
  <si>
    <t>2,75*3,2-0,7*1,97"mč109</t>
  </si>
  <si>
    <t>63</t>
  </si>
  <si>
    <t>346244381</t>
  </si>
  <si>
    <t>Plentování jednostranné v do 200 mm válcovaných nosníků cihlami</t>
  </si>
  <si>
    <t>-46854264</t>
  </si>
  <si>
    <t>0,12*1,26*2*4"P1</t>
  </si>
  <si>
    <t>0,12*1,36*2*2"P2</t>
  </si>
  <si>
    <t>0,14*3,45*2"P3</t>
  </si>
  <si>
    <t>2*0,9*4*0,12"překlad P4</t>
  </si>
  <si>
    <t>0,12*2*1,5"P5</t>
  </si>
  <si>
    <t>1,5*2*2*0,12"překlad P6</t>
  </si>
  <si>
    <t>2*1,92*0,12*2"P7</t>
  </si>
  <si>
    <t>1,42*2*0,12"překlad P8</t>
  </si>
  <si>
    <t>2*0,12*2*1,1"P9</t>
  </si>
  <si>
    <t>2,18*2*0,12"P10</t>
  </si>
  <si>
    <t>2*0,12*1,55"P12</t>
  </si>
  <si>
    <t>2*1,66*0,12"překlad P13</t>
  </si>
  <si>
    <t>2*1,18*3*0,12"překlad P14</t>
  </si>
  <si>
    <t>1,3*2*0,12"P15</t>
  </si>
  <si>
    <t>2,4*2*0,12*2"P16</t>
  </si>
  <si>
    <t>0,12*1"P17</t>
  </si>
  <si>
    <t>0,95*0,12"P18</t>
  </si>
  <si>
    <t>0,12*2*1,8</t>
  </si>
  <si>
    <t>64</t>
  </si>
  <si>
    <t>349231811</t>
  </si>
  <si>
    <t>Přizdívka ostění s ozubem z cihel tl do 150 mm</t>
  </si>
  <si>
    <t>-2124316534</t>
  </si>
  <si>
    <t>0,15*2,1*7"1PP - vyzdění ostění pro osazení rámových zárubní - dveře 7,8 oboustranně a 6,5,4 - jednostranně</t>
  </si>
  <si>
    <t>0,15*2,1*2+0,1*2*2"2NP - vyzdění ostění pro osazení rámových nebo obložkévých zárubní - dveře 26,23 oboustranně</t>
  </si>
  <si>
    <t>Vodorovné konstrukce</t>
  </si>
  <si>
    <t>65</t>
  </si>
  <si>
    <t>411235220</t>
  </si>
  <si>
    <t>Zazdívka otvorů pl do 0,0225 m2 v klenbách cihlami tl do 300 mm</t>
  </si>
  <si>
    <t>-1426135338</t>
  </si>
  <si>
    <t>66</t>
  </si>
  <si>
    <t>411236221</t>
  </si>
  <si>
    <t>Zazdívka otvorů pl do 0,09 m2 v klenbách cihlami tl do 300 mm</t>
  </si>
  <si>
    <t>-2104619538</t>
  </si>
  <si>
    <t>67</t>
  </si>
  <si>
    <t>411237221</t>
  </si>
  <si>
    <t>Zazdívka otvorů pl do 0,25 m2 v klenbách cihlami tl do 300 mm</t>
  </si>
  <si>
    <t>332179488</t>
  </si>
  <si>
    <t>68</t>
  </si>
  <si>
    <t>411322525</t>
  </si>
  <si>
    <t>Stropy trámové nebo kazetové ze ŽB tř. C 20/25</t>
  </si>
  <si>
    <t>2041875442</t>
  </si>
  <si>
    <t>0,12*0,08*(6,6*3+6,3+6,1*3+6,6*2+5,3)"1NP dle vč.F121c1 - statika - trámečky v podlaze</t>
  </si>
  <si>
    <t>104,427*0,09</t>
  </si>
  <si>
    <t>Součet"PA8, PA7</t>
  </si>
  <si>
    <t>69</t>
  </si>
  <si>
    <t>411361821</t>
  </si>
  <si>
    <t>Výztuž stropů betonářskou ocelí 10 505</t>
  </si>
  <si>
    <t>-1957463696</t>
  </si>
  <si>
    <t>0,62318"dle vč.F121c2</t>
  </si>
  <si>
    <t>70</t>
  </si>
  <si>
    <t>413232211</t>
  </si>
  <si>
    <t>Zazdívka zhlaví válcovaných nosníků v do 150 mm</t>
  </si>
  <si>
    <t>1271866323</t>
  </si>
  <si>
    <t>2"zazdívka P3  - 1PP (2*nosník U)</t>
  </si>
  <si>
    <t>2"pro uložení překladu P14</t>
  </si>
  <si>
    <t>71</t>
  </si>
  <si>
    <t>417321414</t>
  </si>
  <si>
    <t>Ztužující pásy a věnce ze ŽB tř. C 20/25</t>
  </si>
  <si>
    <t>-423238800</t>
  </si>
  <si>
    <t>(1,25+1,45)*0,3*0,2"věnec výt šachty</t>
  </si>
  <si>
    <t>3,5*0,2*0,2"ukončující věneček schodišťové stěny mezi 1 a 2NP</t>
  </si>
  <si>
    <t>72</t>
  </si>
  <si>
    <t>417351115</t>
  </si>
  <si>
    <t>Zřízení bednění ztužujících věnců</t>
  </si>
  <si>
    <t>-892357786</t>
  </si>
  <si>
    <t>(1,05+1,25)*0,3*2"věnec výt šachty</t>
  </si>
  <si>
    <t>(3,5+0,2)*0,2*2"ukončující věneček schodišťové stěny mezi 1 a 2NP</t>
  </si>
  <si>
    <t>73</t>
  </si>
  <si>
    <t>417351116</t>
  </si>
  <si>
    <t>Odstranění bednění ztužujících věnců</t>
  </si>
  <si>
    <t>1495896150</t>
  </si>
  <si>
    <t>74</t>
  </si>
  <si>
    <t>417361821</t>
  </si>
  <si>
    <t>Výztuž ztužujících pásů a věnců betonářskou ocelí 10 505</t>
  </si>
  <si>
    <t>1941991798</t>
  </si>
  <si>
    <t>((1,25+1,45)*4+4*1)*0,062/1000+0,9*15*0,25/1000"věnec výt šachty</t>
  </si>
  <si>
    <t>75</t>
  </si>
  <si>
    <t>417362021</t>
  </si>
  <si>
    <t>Výztuž ztužujících pásů a věnců svařovanými sítěmi Kari</t>
  </si>
  <si>
    <t>-803024907</t>
  </si>
  <si>
    <t>0,2*3,5*7,9/1000*1,1"KARI 8/100/100 - schodišťová zeď</t>
  </si>
  <si>
    <t>76</t>
  </si>
  <si>
    <t>451572111</t>
  </si>
  <si>
    <t>Lože pod potrubí otevřený výkop z kameniva drobného těženého</t>
  </si>
  <si>
    <t>-1755690103</t>
  </si>
  <si>
    <t>(14+2+6)*0,3*0,1"odvodnění výtahové šachty</t>
  </si>
  <si>
    <t>12*0,3*0,1"odvodnění drenáže 2PP</t>
  </si>
  <si>
    <t>Komunikace pozemní</t>
  </si>
  <si>
    <t>77</t>
  </si>
  <si>
    <t>596211130</t>
  </si>
  <si>
    <t>Kladení zámkové dlažby komunikací pro pěší tl 60 mm skupiny C pl do 50 m2</t>
  </si>
  <si>
    <t>94933426</t>
  </si>
  <si>
    <t>30,98"PA1  1PP</t>
  </si>
  <si>
    <t>78</t>
  </si>
  <si>
    <t>59245018</t>
  </si>
  <si>
    <t>dlažba tvar obdélník betonová 200x100x60mm přírodní</t>
  </si>
  <si>
    <t>1039303105</t>
  </si>
  <si>
    <t>47,05*1,05 'Přepočtené koeficientem množství</t>
  </si>
  <si>
    <t>Úpravy povrchů, podlahy a osazování výplní</t>
  </si>
  <si>
    <t>79</t>
  </si>
  <si>
    <t>611131101</t>
  </si>
  <si>
    <t>Cementový postřik vnitřních stropů nanášený celoplošně ručně</t>
  </si>
  <si>
    <t>-1956805013</t>
  </si>
  <si>
    <t>2,75+6,61+1,49+18,41+10,43+7,7+30,98+6,38"1PP - skl.SP2.1,2.3</t>
  </si>
  <si>
    <t>6,05"2PP - skl.SP2.1,2.3</t>
  </si>
  <si>
    <t>80</t>
  </si>
  <si>
    <t>611135011</t>
  </si>
  <si>
    <t>Vyrovnání podkladu vnitřních stropů tmelem tl do 2 mm</t>
  </si>
  <si>
    <t>-530713746</t>
  </si>
  <si>
    <t>0,074*(6,3*4+6*3+3,4*3+2,6*3)"1PP dle skl.SA2.2,SA2.4  - lepení k oceli a srovnání do roviny omítky</t>
  </si>
  <si>
    <t>Mezisoučet"na ocel</t>
  </si>
  <si>
    <t>2,75+6,61+1,49+18,41+10,43+7,7+6,38"skl.SP 2.1,2.2 - 1PP</t>
  </si>
  <si>
    <t>19,26"SP3 - 1PP</t>
  </si>
  <si>
    <t>11,88"SP1 - 2PP</t>
  </si>
  <si>
    <t>Mezisoučet"vystěrkování lepidlem pod malbu</t>
  </si>
  <si>
    <t>81</t>
  </si>
  <si>
    <t>611135095</t>
  </si>
  <si>
    <t>Příplatek k vyrovnání vnitřních stropů tmelem za každý dalších 1 mm tl</t>
  </si>
  <si>
    <t>-1716713602</t>
  </si>
  <si>
    <t>4,529*8 'Přepočtené koeficientem množství</t>
  </si>
  <si>
    <t>82</t>
  </si>
  <si>
    <t>611321121</t>
  </si>
  <si>
    <t>Vápenocementová omítka hladká jednovrstvá vnitřních stropů rovných nanášená ručně</t>
  </si>
  <si>
    <t>1181531398</t>
  </si>
  <si>
    <t>83</t>
  </si>
  <si>
    <t>611321191</t>
  </si>
  <si>
    <t>Příplatek k vápenocementové omítce vnitřních stropů za každých dalších 5 mm tloušťky ručně</t>
  </si>
  <si>
    <t>1577283919</t>
  </si>
  <si>
    <t>84</t>
  </si>
  <si>
    <t>612321121</t>
  </si>
  <si>
    <t>Vápenocementová omítka hladká jednovrstvá vnitřních stěn nanášená ručně</t>
  </si>
  <si>
    <t>-1010117538</t>
  </si>
  <si>
    <t>2,35*(0,7+0,75+3,1+0,7)"mč103</t>
  </si>
  <si>
    <t>2,1*(9,34+9,37+4,5+2,25+1,03+0,9)-0,9*2*2-0,8*1,97-(0,75*0,75+0,2*(0,75+0,75*2))*5"mč1051</t>
  </si>
  <si>
    <t>1,8*2*(1,45+0,95)-0,7*1,8"mč108</t>
  </si>
  <si>
    <t>2,1*2*(0,95+0,95+1,75+2,1)-0,7*1,97*3"mč109</t>
  </si>
  <si>
    <t>2,1*2*(1,8+3,865+0,3)+2,1*0,2-0,7*1,97*2-1,25*2,1"mč110</t>
  </si>
  <si>
    <t>2,1*2*(1,94+2,17)-0,7*1,97-0,9*1,97"mč111</t>
  </si>
  <si>
    <t>2*1,5*(1+1,94)-0,7*1,5"mč112</t>
  </si>
  <si>
    <t>2,1*2*(2,035+0,975+2,05)-0,7*1,97*2"mč113,114</t>
  </si>
  <si>
    <t>2,35*2*(1,94+2,615+0,15+0,15)-0,8*1,97-0,8*2,2"mč115</t>
  </si>
  <si>
    <t>2,1*2*(3,77+2,85+1)-0,8*1,97-0,89*2,2-0,3*2,05*2+0,3*(1,35*2+1,1+1,35*4+0,5*2)"mč116,1117,118</t>
  </si>
  <si>
    <t>Mezisoučet"1NP pod obklad</t>
  </si>
  <si>
    <t>(2,1*(2,86+1+2,86+1+1,3+1,15+1,3+1,15+0,7+0,26+0,6+0,26+1,3+2,75+0,7+0,6*3+1,3)-0,8*1,97-0,7*1,97-0,9*1,97)"odpočet obkladů celkem</t>
  </si>
  <si>
    <t>-2,1*(0,8+2,2+1+1,15+1,3+0,6*4+0,26*2+0,7+1,3)"SA 3.2 - obklad - 1PP - z toho obklady na stávajícím zdivu</t>
  </si>
  <si>
    <t>Mezisoučet"1PP pod obklad na nových příčkách</t>
  </si>
  <si>
    <t>85</t>
  </si>
  <si>
    <t>612321191</t>
  </si>
  <si>
    <t>Příplatek k vápenocementové omítce vnitřních stěn za každých dalších 5 mm tloušťky ručně</t>
  </si>
  <si>
    <t>-1237955384</t>
  </si>
  <si>
    <t>215,463+989,02</t>
  </si>
  <si>
    <t>86</t>
  </si>
  <si>
    <t>612325225</t>
  </si>
  <si>
    <t>Vápenocementová štuková omítka malých ploch do 4,0 m2 na stěnách</t>
  </si>
  <si>
    <t>1578949041</t>
  </si>
  <si>
    <t>1"kolem dveří 26 z mč.203</t>
  </si>
  <si>
    <t>1"kolem dveří 23 z mč.201</t>
  </si>
  <si>
    <t>1"oprava v mč.101</t>
  </si>
  <si>
    <t>1"oprava v mč.119</t>
  </si>
  <si>
    <t>2"kolem dveří 19 z mč.120 - z oboou stran</t>
  </si>
  <si>
    <t>1"obezdění stoupaček místnost č.202</t>
  </si>
  <si>
    <t>87</t>
  </si>
  <si>
    <t>612131101</t>
  </si>
  <si>
    <t>Cementový postřik vnitřních stěn nanášený celoplošně ručně</t>
  </si>
  <si>
    <t>-1199560338</t>
  </si>
  <si>
    <t>3,6*2*(6,06+5,12+6,53+6,3+1,52+2,46+8,83+1,94+8,81+3,95+12,27+8,2+2,74+6+3)-2,1*2,165*4-2*2*2-2,8*2,35*2-0,6*2*2-1,49*2,3-0,35*2*2"1NP stáv zdi z CP</t>
  </si>
  <si>
    <t>88</t>
  </si>
  <si>
    <t>612131102</t>
  </si>
  <si>
    <t>Cementový postřik vnitřních stěn nanášený síťovitě ručně</t>
  </si>
  <si>
    <t>529630960</t>
  </si>
  <si>
    <t>3*(0,25+1,95+0,3)+3,7*3,875-1*1+2,5*(4,005+0,25)-0,8*1,97"zdivo v mč.301,302</t>
  </si>
  <si>
    <t>Mezisoučet"3NP</t>
  </si>
  <si>
    <t>2,6*(1,25+1,2+1,875*2)"na příčce mezi 204x210,209 a výtahová šachta z venku</t>
  </si>
  <si>
    <t>2,7*2*(4,87+3,98+2,74+2,3+1,3+2,86+0,5+0,5)-0,8*1,97*6-0,7*1,97*2-0,9*1,97*4"nové příčky 1PP</t>
  </si>
  <si>
    <t>3,8*(4,4+1,8+3,01+1,7+8,5+1,7+2,8+2+4,5)+3,2*(4,5+11,6+4,5)-1,41*2,86-1,41*2,15-1*2,1*7-2,7*1,8*2-0,75*1,5*6"stávající zdivo z cihelných bloků</t>
  </si>
  <si>
    <t>+2*0,25*(1,41+2,86+1,41+2,15+(1+2,1)*7+(2,7+1,8)*2+(0,75+1,5)*6)"ostění ve stávající zdivo z cihelných bloků</t>
  </si>
  <si>
    <t>1,03*3,525*2*2"mč1051 - nové příčky</t>
  </si>
  <si>
    <t>4,3*(0,45+0,95+1,2+4+4+1,94)*2-0,6*1,2*2"mč115,116,117,109,107 - nové příčky</t>
  </si>
  <si>
    <t>3,525*(2,25+2,35)*2-0,8*1,97*2"mč1052 - nové</t>
  </si>
  <si>
    <t>(1,55*3,525-0,9*1,97)*2"mč1051 - nové</t>
  </si>
  <si>
    <t>(3,2*(1,94*2+3,8)-0,7*1,97*3-0,9*1,97)*2"mč 111, 113,114,117 - nové</t>
  </si>
  <si>
    <t>(3,2*(0,95+0,95)-2*0,7*1,97)*2"mč108,109 - nové</t>
  </si>
  <si>
    <t>(2,75*3,2-0,7*1,97)*2"mč109 - nové</t>
  </si>
  <si>
    <t>89</t>
  </si>
  <si>
    <t>612321141</t>
  </si>
  <si>
    <t>Vápenocementová omítka štuková dvouvrstvá vnitřních stěn nanášená ručně</t>
  </si>
  <si>
    <t>1609726656</t>
  </si>
  <si>
    <t>-(2,1*(2,86+1+2,86+1+1,3+1,15+1,3+1,15+0,7+0,26+0,6+0,26+1,3+2,75+0,7+0,6*3+1,3)-0,8*1,97-0,7*1,97-0,9*1,97)"odpočet obkladů celkem</t>
  </si>
  <si>
    <t>2,1*(0,8+2,2+1+1,15+1,3+0,6*4+0,26*2+0,7+1,3)"SA 3.2 - obklad - 1PP - z toho obklady na stávajícím zdivu</t>
  </si>
  <si>
    <t>Mezisoučet"1NP na nových příčkách nebo cihelných blocích</t>
  </si>
  <si>
    <t>Mezisoučet"1NP na stávajícím cihelném zdivu z CP</t>
  </si>
  <si>
    <t>-194,259"odpočet hladké omítky pod obklad</t>
  </si>
  <si>
    <t>90</t>
  </si>
  <si>
    <t>612325302</t>
  </si>
  <si>
    <t>Vápenocementová štuková omítka ostění nebo nadpraží</t>
  </si>
  <si>
    <t>450848824</t>
  </si>
  <si>
    <t>((1+2,1)*7+(2,7+2,28)*2+1,41+2,15+1,41+2,86+(2,8+2,35)*2+(0,6+2)*2+1,5+2,3+(0,35+2)*2+0,9+2,2+(0,3+2,05)*2)*2*0,25"omítka meziokenních ostění deštění</t>
  </si>
  <si>
    <t>91</t>
  </si>
  <si>
    <t>612325422</t>
  </si>
  <si>
    <t>Oprava vnitřní vápenocementové štukové omítky stěn v rozsahu plochy do 30%</t>
  </si>
  <si>
    <t>-690618611</t>
  </si>
  <si>
    <t>(2*(1,76+1+0,91+1,41+1,735*4+2,14*2+2,86+2,1)*0,5)" mč 211-216 - nad obklad</t>
  </si>
  <si>
    <t>(2,5*2+1,875)*2*0,5"mč210,209 - nad obklad</t>
  </si>
  <si>
    <t>2,6*2*(3,83+4,125+1,875+0,3+2,39)-2,6*(1,25+1,2+1,875)"mč.207,208 a část 204 - stávající omítky</t>
  </si>
  <si>
    <t>92</t>
  </si>
  <si>
    <t>612331121</t>
  </si>
  <si>
    <t>Cementová omítka hladká jednovrstvá vnitřních stěn nanášená ručně</t>
  </si>
  <si>
    <t>2136431916</t>
  </si>
  <si>
    <t>3,5*(1,4+1,1+0,5+0,5)"na šachtě + základech pro hydroizolaci</t>
  </si>
  <si>
    <t>93</t>
  </si>
  <si>
    <t>612821011R</t>
  </si>
  <si>
    <t>Vnitřní sanační zatřená omítka pro vlhké a zasolené zdivo prováděná ručně - SA3.2 (podhoz + jádro)</t>
  </si>
  <si>
    <t>-85908415</t>
  </si>
  <si>
    <t>2,1*(0,8+2,2+1+1,15+1,3+0,6*4+0,26*2+0,7+1,3)"SA 3.2 - obklad - 1PP</t>
  </si>
  <si>
    <t>94</t>
  </si>
  <si>
    <t>612821012R</t>
  </si>
  <si>
    <t>Sanační štuková omítka pro vlhké a zasolené zdivo prováděná ručně -dle skladeb SA 2, SA3.1 (podhoz + jádro + štuk)</t>
  </si>
  <si>
    <t>-843230465</t>
  </si>
  <si>
    <t>1,6*(2+2+3,7+1,8+0,5)+3*(6,2+1,8)+5,6*3,8-1,97*3,5+0,63*(3,5*2+1,97*3,14/2)+4*(2,55+1,45*2+0,3*2)"pro FA3,FA4</t>
  </si>
  <si>
    <t>Mezisoučet"venky</t>
  </si>
  <si>
    <t>2,2*(2,63*2+4,31*2)"mč-204</t>
  </si>
  <si>
    <t>2,2*(3,4*2+1,3+4,7*2+2,68)"mč-202,-203</t>
  </si>
  <si>
    <t>Mezisoučet"2PP</t>
  </si>
  <si>
    <t>2,4*2*(2,55+5,2+6,3)-1,17*2,2-1,08*2,08-0,9*1,8-0,9*1,97+0,6*(1+2,08+2,08)+0,5*(2,2+1,17+2,2)-2,4*1,17"mč.-103 + schodiště</t>
  </si>
  <si>
    <t>2*2,4*(2,57+1,58+0,6+0,81+0,15+0,15)-0,8*1,97-0,9*1,97-0,6*1,2+0,35*(2,1+1,18+2,1)+0,45*(1+2*2,08)+0,3*(1,2*2+0,6)+4,25*2,4*2"mč-101+schodiště</t>
  </si>
  <si>
    <t>2,7*(1,325+2*5,2)-0,9*1,8"mč-111</t>
  </si>
  <si>
    <t>2*2,7*(4,87+2,74+2,96+4,87/2)-0,8*1,97-0,97*2-1,89*2,5*2+0,6*2*(2,5*2+1,89)+0,6*(0,97+2*2)"mč-107,-108,-109</t>
  </si>
  <si>
    <t>2,7*(2,74+3,13+3,13+0,15+2,87+2,74+0,3+0,6+0,3+1,385+0,3+0,5+1,32+0,3+0,5)-0,97*2"mč-107,-110</t>
  </si>
  <si>
    <t>2,7*(4,75+3,4+2,4+3,6)-1*2,08"mč-104,-105,-106</t>
  </si>
  <si>
    <t>-2,1*(0,8+2,2+1+1,15+1,3+0,6*4+0,26*2+0,7+1,3)"SA 3.2 - obklad - 1PP</t>
  </si>
  <si>
    <t>95</t>
  </si>
  <si>
    <t>612821031R</t>
  </si>
  <si>
    <t>Vyrovnávací sanační omítka prováděná v tl. do 20 mm ručně - dle skladeb SA 2, SA3.1, SA3.2</t>
  </si>
  <si>
    <t>-1619566837</t>
  </si>
  <si>
    <t>96</t>
  </si>
  <si>
    <t>612821081R</t>
  </si>
  <si>
    <t>Příplatek k vyrovnávací sanační omítce ZKD 10 mm omítky prováděné ručně ve více vrstvách - dle skladeb SA 2, SA3.1, SA3.2</t>
  </si>
  <si>
    <t>-1278980488</t>
  </si>
  <si>
    <t>Součet"pro tl.40mm (20+20mm)</t>
  </si>
  <si>
    <t>459,19*2 'Přepočtené koeficientem množství</t>
  </si>
  <si>
    <t>97</t>
  </si>
  <si>
    <t>613135001</t>
  </si>
  <si>
    <t>Vyrovnání podkladu vnitřních ostění oken maltou vápenocementovou tl do 10 mm - omítka meziokenních ostění</t>
  </si>
  <si>
    <t>1345556214</t>
  </si>
  <si>
    <t>((1+2,1)*7+(2,7+2,28)*2+1,41+2,15+1,41+2,86+(2,8+2,35)*2+(0,6+2)*2+1,5+2,3+(0,35+2)*2+0,9+2,2+(0,3+2,05)*2)*2*0,25"omítka meziokenníchostění vyrovnání</t>
  </si>
  <si>
    <t>98</t>
  </si>
  <si>
    <t>617131101</t>
  </si>
  <si>
    <t>Cementový postřik světlíků nebo výtahových šachet nanášený celoplošně ručně</t>
  </si>
  <si>
    <t>-1159852535</t>
  </si>
  <si>
    <t>(9,98+0,65)*2*(0,95+1,05)-3*0,6*1,2</t>
  </si>
  <si>
    <t>99</t>
  </si>
  <si>
    <t>617321141</t>
  </si>
  <si>
    <t>Vápenocementová omítka štuková dvouvrstvá světlíků nebo výtahových šachet nanášená ručně</t>
  </si>
  <si>
    <t>-784147389</t>
  </si>
  <si>
    <t>100</t>
  </si>
  <si>
    <t>617321191</t>
  </si>
  <si>
    <t>Příplatek k vápenocementové omítce světlíků nebo šachet za každých dalších 5 mm tloušťky ručně</t>
  </si>
  <si>
    <t>-1622413021</t>
  </si>
  <si>
    <t>101</t>
  </si>
  <si>
    <t>619991011</t>
  </si>
  <si>
    <t>Obalení konstrukcí a prvků fólií přilepenou lepící páskou</t>
  </si>
  <si>
    <t>131075706</t>
  </si>
  <si>
    <t>1,1*2,2*2*13"dveře ocelové s rámovou zárubní</t>
  </si>
  <si>
    <t>0,75*1,5*6+(1*2,1*7+2,7*2,28*2+1,41*2,15+1,41*2,86+2,8*2,35*2+0,6*2*2+1,5*2,3+0,35*2*2+0,9*2,2+0,3*2,05*2)*3"okna 1NP-i pro omítky meziokenních ostění</t>
  </si>
  <si>
    <t>102</t>
  </si>
  <si>
    <t>619996117</t>
  </si>
  <si>
    <t>Ochrana podlahy obedněním z OSB desek - dle POV</t>
  </si>
  <si>
    <t>518628118</t>
  </si>
  <si>
    <t>4*5"podlahy v mč.211-216</t>
  </si>
  <si>
    <t>33,74" v mč.203</t>
  </si>
  <si>
    <t>4*4"mč207,208 a část 204</t>
  </si>
  <si>
    <t>7,23"mč.201</t>
  </si>
  <si>
    <t>5"mč202</t>
  </si>
  <si>
    <t>103</t>
  </si>
  <si>
    <t>619996117R</t>
  </si>
  <si>
    <t>Ochrana podlahy gumovými pásy tl.min.6mm - dle POV</t>
  </si>
  <si>
    <t>-744042981</t>
  </si>
  <si>
    <t>104</t>
  </si>
  <si>
    <t>619996145</t>
  </si>
  <si>
    <t>Ochrana konstrukcí geotextilií  - dle POV</t>
  </si>
  <si>
    <t>-79345730</t>
  </si>
  <si>
    <t>7,23"mč201</t>
  </si>
  <si>
    <t>105</t>
  </si>
  <si>
    <t>621221121</t>
  </si>
  <si>
    <t>Montáž kontaktního zateplení vnitřních podhledů lepením a mechanickým kotvením desek z minerální vlny s kolmou orientací tl do 120 mm</t>
  </si>
  <si>
    <t>2025541941</t>
  </si>
  <si>
    <t>106</t>
  </si>
  <si>
    <t>621221121R</t>
  </si>
  <si>
    <t>PŘÍPLATEK  za Montáž kontaktního zateplení vnitřních podhledů KLENUTÝCH lepením a mechanickým kotvením desek z minerální vlny s kolmou orientací tl do 120 mm</t>
  </si>
  <si>
    <t>1394722038</t>
  </si>
  <si>
    <t>2,55*1,45"FA 2 - výklenek 1PP</t>
  </si>
  <si>
    <t>107</t>
  </si>
  <si>
    <t>ISV.8592248003735</t>
  </si>
  <si>
    <t>tl. 100mm, λD = 0,041 (W·m-1·K-1),1000x333x100mm, pevnost v tahu TR 80kPa, fasádní minerální izolace s kolmým vláknem.</t>
  </si>
  <si>
    <t>-1207267645</t>
  </si>
  <si>
    <t>79,08*1,02 'Přepočtené koeficientem množství</t>
  </si>
  <si>
    <t>108</t>
  </si>
  <si>
    <t>621221131</t>
  </si>
  <si>
    <t>Montáž kontaktního zateplení vnitřních a vnějších podhledů lepením a mechanickým kotvením desek z minerální vlny s kolmou orientací tl do 160 mm</t>
  </si>
  <si>
    <t>1182445686</t>
  </si>
  <si>
    <t>30,98"SP2.3, 2.4 - 1PP</t>
  </si>
  <si>
    <t>109</t>
  </si>
  <si>
    <t>ISV.8592248003797</t>
  </si>
  <si>
    <t>tl. 140mm, λD = 0,041 (W·m-1·K-1),1000x333x140mm, pevnost v tahu TR 80kPa, fasádní minerální izolace s kolmým vláknem.</t>
  </si>
  <si>
    <t>-159208164</t>
  </si>
  <si>
    <t>46,558*1,02 'Přepočtené koeficientem množství</t>
  </si>
  <si>
    <t>110</t>
  </si>
  <si>
    <t>622211011R</t>
  </si>
  <si>
    <t>Montáž kontaktního zateplení vnějších stěn lepením a mechanickým kotvením polystyrénových desek tl do 80 mm - materiál dle skl.FA1</t>
  </si>
  <si>
    <t>-1495925921</t>
  </si>
  <si>
    <t>(4,8+12,7+5,1)*4,2-0,75*1,5*6"FA1</t>
  </si>
  <si>
    <t>111</t>
  </si>
  <si>
    <t>1620147950</t>
  </si>
  <si>
    <t>Fasádní polystyren vysoce paroprustný tl. 80 mm  (1000x500 mm) - dle PD</t>
  </si>
  <si>
    <t>-499615285</t>
  </si>
  <si>
    <t>88,17*1,02 'Přepočtené koeficientem množství</t>
  </si>
  <si>
    <t>112</t>
  </si>
  <si>
    <t>622212051</t>
  </si>
  <si>
    <t>Montáž kontaktního zateplení vnějšího ostění, nadpraží nebo parapetu hl. špalety do 400 mm lepením desek z polystyrenu tl do 40 mm</t>
  </si>
  <si>
    <t>797470882</t>
  </si>
  <si>
    <t>2*(1,5+0,75)*6"okna včetně parapetů  - kuchyně</t>
  </si>
  <si>
    <t>2,1*2+1,1+2,86*2+1,41"okna a dveře v mč.104</t>
  </si>
  <si>
    <t>113</t>
  </si>
  <si>
    <t>28375931</t>
  </si>
  <si>
    <t>deska EPS 70 fasádní λ=0,039 tl 30mm</t>
  </si>
  <si>
    <t>-743692741</t>
  </si>
  <si>
    <t>39,43*0,25*1,1</t>
  </si>
  <si>
    <t>114</t>
  </si>
  <si>
    <t>622215114</t>
  </si>
  <si>
    <t>Oprava kontaktního zateplení z polystyrenových desek jednotlivých malých ploch  tloušťky přes 40 do 80 mm stěn, plochy jednotlivě přes 0,5 do 1,0 m2</t>
  </si>
  <si>
    <t>1175572960</t>
  </si>
  <si>
    <t>1"parapet pod oknem ozn.35</t>
  </si>
  <si>
    <t>115</t>
  </si>
  <si>
    <t>622221021</t>
  </si>
  <si>
    <t>Montáž kontaktního zateplení vnitřních stěn lepením a mechanickým kotvením desek z minerální vlny s podélnou orientací vláken tl do 120 mm</t>
  </si>
  <si>
    <t>-457565905</t>
  </si>
  <si>
    <t>2,7*(3,255+0,31+0,3+2,535+0,3+2,075+0,6+1,6+2,74)-0,8*1,97"1PP - skl. S3.3 - vnitřní zdivo</t>
  </si>
  <si>
    <t>116</t>
  </si>
  <si>
    <t>ISV.8592248022538</t>
  </si>
  <si>
    <t>tl. 100mm, λD = 0,036 (W·m-1·K-1),1000x600x100mm(pro izolaci ostění), pevnost v tahu TR 10kPa, fasádní minerální izolace s podélným vláknem.</t>
  </si>
  <si>
    <t>1897296620</t>
  </si>
  <si>
    <t>35,455*1,02 'Přepočtené koeficientem množství</t>
  </si>
  <si>
    <t>117</t>
  </si>
  <si>
    <t>622222001</t>
  </si>
  <si>
    <t>Montáž kontaktního zateplení vnějšího ostění, nadpraží nebo parapetu hl. špalety do 200 mm lepením desek z minerální vlny tl do 40 mm</t>
  </si>
  <si>
    <t>656900965</t>
  </si>
  <si>
    <t>2+0,9+2"dveře ozn.10</t>
  </si>
  <si>
    <t>118</t>
  </si>
  <si>
    <t>63151518</t>
  </si>
  <si>
    <t>deska tepelně izolační minerální kontaktních fasád podélné vlákno λ=0,036 tl 40mm</t>
  </si>
  <si>
    <t>181940145</t>
  </si>
  <si>
    <t>4,9*1,1 'Přepočtené koeficientem množství</t>
  </si>
  <si>
    <t>119</t>
  </si>
  <si>
    <t>622251201</t>
  </si>
  <si>
    <t xml:space="preserve">Příplatek k cenám kontaktního zateplení za použití disperzní (organické) armovací hmoty </t>
  </si>
  <si>
    <t>1173669815</t>
  </si>
  <si>
    <t>0,074*(6,3*4+6*3+3,4*3+2,6*3)"1PP dle skl.SA2.2,SA2.4  - lepení k oceli</t>
  </si>
  <si>
    <t>120</t>
  </si>
  <si>
    <t>622252001</t>
  </si>
  <si>
    <t>Montáž profilů kontaktního zateplení připevněných mechanicky</t>
  </si>
  <si>
    <t>616184307</t>
  </si>
  <si>
    <t>(4,8+12,7+5,1)"FA1</t>
  </si>
  <si>
    <t>121</t>
  </si>
  <si>
    <t>28342210</t>
  </si>
  <si>
    <t>profil zakládací  protipožární s tkaninou pro ETICS</t>
  </si>
  <si>
    <t>782991432</t>
  </si>
  <si>
    <t>22,6*1,05 'Přepočtené koeficientem množství</t>
  </si>
  <si>
    <t>122</t>
  </si>
  <si>
    <t>622252002</t>
  </si>
  <si>
    <t>Montáž profilů kontaktního zateplení lepených</t>
  </si>
  <si>
    <t>971214522</t>
  </si>
  <si>
    <t>(0,75+1,5*2)*6"APU</t>
  </si>
  <si>
    <t>4,2*2"rohové</t>
  </si>
  <si>
    <t>Mezisoučet"fasáda</t>
  </si>
  <si>
    <t>2,7*5"skl.SA3.3</t>
  </si>
  <si>
    <t>123</t>
  </si>
  <si>
    <t>59051486</t>
  </si>
  <si>
    <t>profil rohový PVC 15x15mm s výztužnou tkaninou š 100mm pro ETICS</t>
  </si>
  <si>
    <t>2033418006</t>
  </si>
  <si>
    <t>21,9*1,05 'Přepočtené koeficientem množství</t>
  </si>
  <si>
    <t>124</t>
  </si>
  <si>
    <t>28342205</t>
  </si>
  <si>
    <t>profil začišťovací PVC 6mm s výztužnou tkaninou pro ostění ETICS</t>
  </si>
  <si>
    <t>1094016601</t>
  </si>
  <si>
    <t>22,5*1,05 'Přepočtené koeficientem množství</t>
  </si>
  <si>
    <t>125</t>
  </si>
  <si>
    <t>622525105</t>
  </si>
  <si>
    <t>Omítka tenkovrstvá jednotlivých malých ploch  silikátová, akrylátová, silikonová nebo silikonsilikátová stěn, plochy jednotlivě přes 1,0 do 4,0 m2</t>
  </si>
  <si>
    <t>336465334</t>
  </si>
  <si>
    <t>1"kolem a pod oknem ozn.35</t>
  </si>
  <si>
    <t>1"kolem dvdří ozn.34</t>
  </si>
  <si>
    <t>126</t>
  </si>
  <si>
    <t>622532021R</t>
  </si>
  <si>
    <t>Tenkovrstvá vysoce paropropustná samočistící minerální omítka s nanokrystalickou strukturou tl. 2,0 mm včetně penetrace vnějších stěn a podhledů</t>
  </si>
  <si>
    <t>-1929744575</t>
  </si>
  <si>
    <t>(4,8+12,7+5,1)*4,2-0,75*1,5*6+(1,5*2+0,75)*0,25*6"FA1</t>
  </si>
  <si>
    <t>127</t>
  </si>
  <si>
    <t>629991011</t>
  </si>
  <si>
    <t>Zakrytí výplní otvorů a svislých ploch fólií přilepenou lepící páskou</t>
  </si>
  <si>
    <t>-1350010400</t>
  </si>
  <si>
    <t>(4,8+12,7+5,1)*0,5"zakrytí soklu pod zateplováním</t>
  </si>
  <si>
    <t>128</t>
  </si>
  <si>
    <t>629991012</t>
  </si>
  <si>
    <t>Zakrytí výplní otvorů fólií přilepenou na začišťovací lišty</t>
  </si>
  <si>
    <t>-1870563116</t>
  </si>
  <si>
    <t>0,75*1,5*6"okna kuchyně</t>
  </si>
  <si>
    <t>129</t>
  </si>
  <si>
    <t>629995101</t>
  </si>
  <si>
    <t>Očištění vnějších ploch tlakovou vodou</t>
  </si>
  <si>
    <t>1189465057</t>
  </si>
  <si>
    <t>3*1,6+2,2*1,7+2,2*1,5"vedle objektu skladba FP1</t>
  </si>
  <si>
    <t>406,309"dle okopaných omítek stěn</t>
  </si>
  <si>
    <t>116,17"dle koopaných omítek stropů</t>
  </si>
  <si>
    <t>Podlahy a podlahové konstrukce</t>
  </si>
  <si>
    <t>130</t>
  </si>
  <si>
    <t>631311125</t>
  </si>
  <si>
    <t>Mazanina tl do 120 mm z betonu prostého bez zvýšených nároků na prostředí tř. C 20/25</t>
  </si>
  <si>
    <t>-46899730</t>
  </si>
  <si>
    <t>(3,98+1,7*1,5)*0,1"PA2</t>
  </si>
  <si>
    <t>(2,55*6,3+0,6*1,17+0,58*1,18+2,57*1,58+1*0,6+0,6*1,58+1,58*0,81+1,325*2,2+1*0,6+3,4*4,7-2,5*2,5/2+4,87*3,3+3,13*2,74)*0,1"PA3</t>
  </si>
  <si>
    <t>(4*8,6+7,8*1,94+1,15*4,5+4,5*11,6+4*6,585+2*2/2+1,6*1,6/2)*0,1"PA5</t>
  </si>
  <si>
    <t>131</t>
  </si>
  <si>
    <t>631319173</t>
  </si>
  <si>
    <t>Příplatek k mazanině tl do 120 mm za stržení povrchu spodní vrstvy před vložením výztuže</t>
  </si>
  <si>
    <t>715522091</t>
  </si>
  <si>
    <t>132</t>
  </si>
  <si>
    <t>631341121</t>
  </si>
  <si>
    <t>Mazanina tl do 120 mm z betonu lehkého keramického LC 8/9</t>
  </si>
  <si>
    <t>379691417</t>
  </si>
  <si>
    <t>(2,46*1,82+3,04*1,8+4,3*1,8+3,5*6,5)*0,12"PA6</t>
  </si>
  <si>
    <t>133</t>
  </si>
  <si>
    <t>631341133</t>
  </si>
  <si>
    <t>Mazanina tl do 240 mm z betonu lehkého keramického LC 16/18</t>
  </si>
  <si>
    <t>-1675998782</t>
  </si>
  <si>
    <t>5,59*0,13"mč218 skl TA1</t>
  </si>
  <si>
    <t>134</t>
  </si>
  <si>
    <t>631362021</t>
  </si>
  <si>
    <t>Výztuž mazanin svařovanými sítěmi Kari</t>
  </si>
  <si>
    <t>-2031301636</t>
  </si>
  <si>
    <t>5,59*2,1/1000*1,3"mč218 skl TA1</t>
  </si>
  <si>
    <t>17,91*2,1/1000*1,3"skl.PA 10 - 3NP - KARI 5/150</t>
  </si>
  <si>
    <t>2*(3,98+1,7*1,5)*2,1/1000*1,3"PA2 - 2PP - KARI 5/150 - 2*</t>
  </si>
  <si>
    <t>(2,55*6,3+0,6*1,17+0,58*1,18+2,57*1,58+1*0,6+0,6*1,58+1,58*0,81+1,325*2,2+1*0,6+3,4*4,7-2,5*2,5/2+4,87*3,3+3,13*2,74)*2,1/1000*1,3"PA3-1PP - 5/150-2*</t>
  </si>
  <si>
    <t>(4*8,6+7,8*1,94+1,15*4,5+4,5*11,6+4*6,585+2*2/2+1,6*1,6/2)*2,1/1000*1,3"PA5 - 1NP - 5/150 - 2*</t>
  </si>
  <si>
    <t>135</t>
  </si>
  <si>
    <t>632450134</t>
  </si>
  <si>
    <t>Vyrovnávací cementový potěr tl do 50 mm ze suchých směsí provedený v ploše CT - C30 - F7</t>
  </si>
  <si>
    <t>840642190</t>
  </si>
  <si>
    <t>6,18+11,73"skl.PA10 - kotelna + chodbička ke kotelně</t>
  </si>
  <si>
    <t>(3,98+1,7*1,5)"PA2</t>
  </si>
  <si>
    <t>136</t>
  </si>
  <si>
    <t>632450134R</t>
  </si>
  <si>
    <t>Vyrovnávací cementový potěr tl do 60 mm ze suchých směsí provedený v ploše CT - C30 - F7</t>
  </si>
  <si>
    <t>-1786141022</t>
  </si>
  <si>
    <t>5,59"mč218 skl TA1</t>
  </si>
  <si>
    <t>(2,55*6,3+0,6*1,17+0,58*1,18+2,57*1,58+1*0,6+0,6*1,58+1,58*0,81+1,325*2,2+1*0,6+3,4*4,7-2,5*2,5/2+4,87*3,3+3,13*2,74)"PA3</t>
  </si>
  <si>
    <t>(2,75*2,69+2,69*1,97+3,5*1,3)"PA 4</t>
  </si>
  <si>
    <t>(2,46*1,82+3,04*1,8+4,3*1,8+3,5*6,5)"PA6</t>
  </si>
  <si>
    <t>1,37+3,66+12,67+4,21+1,93+4,12+1,84+5,29+8,22+1,7+1,94+3,8*1,45+4,79+44,81+4*6,585+2*2/2+1,6*1,6/2"PA5</t>
  </si>
  <si>
    <t>137</t>
  </si>
  <si>
    <t>632459115</t>
  </si>
  <si>
    <t>Příplatek k potěrům tl 10 mm za polymercementovou přísadu</t>
  </si>
  <si>
    <t>802351284</t>
  </si>
  <si>
    <t>24,44*5</t>
  </si>
  <si>
    <t>260,313*6</t>
  </si>
  <si>
    <t>138</t>
  </si>
  <si>
    <t>631319171</t>
  </si>
  <si>
    <t>Příplatek k mazanině tl do 80 mm za stržení povrchu spodní vrstvy před vložením výztuže</t>
  </si>
  <si>
    <t>-1337416552</t>
  </si>
  <si>
    <t>(6,18+11,73)*0,05"skl.PA10 - kotelna + chodbička ke kotelně</t>
  </si>
  <si>
    <t>5,59*0,06"mč218 skl TA1</t>
  </si>
  <si>
    <t>(3,98+1,7*1,5)*0,05"PA2</t>
  </si>
  <si>
    <t>(2,55*6,3+0,6*1,17+0,58*1,18+2,57*1,58+1*0,6+0,6*1,58+1,58*0,81+1,325*2,2+1*0,6+3,4*4,7-2,5*2,5/2+4,87*3,3+3,13*2,74)*0,06"PA3</t>
  </si>
  <si>
    <t>(2,75*2,69+2,69*1,97+3,5*1,3)*0,06"PA 4</t>
  </si>
  <si>
    <t>(2,46*1,82+3,04*1,8+4,3*1,8+3,5*6,5)*0,06"PA6</t>
  </si>
  <si>
    <t>(1,37+3,66+12,67+4,21+1,93+4,12+1,84+5,29+8,22+1,7+1,94+3,8*1,45+4,79+44,81+4*6,585+2*2/2+1,6*1,6/2)*0,06"PA5</t>
  </si>
  <si>
    <t>139</t>
  </si>
  <si>
    <t>632451103</t>
  </si>
  <si>
    <t>Cementový samonivelační potěr ze suchých směsí tloušťky do 10 mm</t>
  </si>
  <si>
    <t>-549457922</t>
  </si>
  <si>
    <t>(2,46*1,82+3,04*1,8+4,3*1,8+3,5*6,5)"PA6 - spodní</t>
  </si>
  <si>
    <t>(4*8,6+7,8*1,94+1,15*4,5+4,5*11,6+4*6,585+2*2/2+1,6*1,6/2)"PA5 pod EPS</t>
  </si>
  <si>
    <t>140</t>
  </si>
  <si>
    <t>632451111</t>
  </si>
  <si>
    <t>Cementový samonivelační potěr ze suchých směsí tloušťky do 30 mm</t>
  </si>
  <si>
    <t>1694969483</t>
  </si>
  <si>
    <t>5,04*6,585-1,8*1,8/2"PA7</t>
  </si>
  <si>
    <t>141</t>
  </si>
  <si>
    <t>632450131</t>
  </si>
  <si>
    <t>Vyrovnávací cementový potěr tl do 20 mm ze suchých směsí provedený v ploše</t>
  </si>
  <si>
    <t>-1954712394</t>
  </si>
  <si>
    <t>142</t>
  </si>
  <si>
    <t>632450132</t>
  </si>
  <si>
    <t>Vyrovnávací cementový potěr tl do 30 mm ze suchých směsí provedený v ploše</t>
  </si>
  <si>
    <t>-1222048936</t>
  </si>
  <si>
    <t>143</t>
  </si>
  <si>
    <t>632455531</t>
  </si>
  <si>
    <t>Potěr perlitocementový tl do 30 mm</t>
  </si>
  <si>
    <t>592310022</t>
  </si>
  <si>
    <t>(6,3*6,53-1,8*1,8/2+2,1*0,45+5,12*6,06+3,04*0,45)"PA8</t>
  </si>
  <si>
    <t>144</t>
  </si>
  <si>
    <t>63245111R</t>
  </si>
  <si>
    <t>Penetrace savého podkladu neředěná</t>
  </si>
  <si>
    <t>38530056</t>
  </si>
  <si>
    <t>1,875*(5,04+0,3)+1,825*2,74+1,24*0,5"skl PA9 - 2NP - mč.204,205,209,210</t>
  </si>
  <si>
    <t>(3,98+1,7*1,5)"skl.PA2</t>
  </si>
  <si>
    <t>5,04*6,585-1,8*1,8/2"PA7 - na stávajícím stropu</t>
  </si>
  <si>
    <t>104,427"PA7, PA8 na ŽB desce</t>
  </si>
  <si>
    <t>(2,46*1,82+3,04*1,8+4,3*1,8+3,5*6,5)"PA6 - pod stěrku pod EPS</t>
  </si>
  <si>
    <t>(2,46*1,82+3,04*1,8+4,3*1,8+3,5*6,5)"PA6 - pod stěrku pod vrchní nivelaku</t>
  </si>
  <si>
    <t>(4*8,6+7,8*1,94+1,15*4,5+4,5*11,6+4*6,585+2*2/2+1,6*1,6/2)"PA5 pod nivalačku pod EPS</t>
  </si>
  <si>
    <t>1,37+3,66+12,67+4,21+1,93+4,12+1,84+5,29+8,22+1,7+1,94+3,8*1,45+4,79+44,81+4*6,585+2*2/2+1,6*1,6/2"PA5 - pod nivelačku pod nášlap</t>
  </si>
  <si>
    <t>145</t>
  </si>
  <si>
    <t>632481213</t>
  </si>
  <si>
    <t>Separační vrstva z PE fólie</t>
  </si>
  <si>
    <t>-1729677459</t>
  </si>
  <si>
    <t>146</t>
  </si>
  <si>
    <t>632481212</t>
  </si>
  <si>
    <t>Separační vrstva z asfaltovaného pásu</t>
  </si>
  <si>
    <t>-973950346</t>
  </si>
  <si>
    <t>147</t>
  </si>
  <si>
    <t>634112113</t>
  </si>
  <si>
    <t>Obvodová dilatace podlahovým páskem z pěnového PE mezi stěnou a mazaninou nebo potěrem v 80 mm</t>
  </si>
  <si>
    <t>-1841990230</t>
  </si>
  <si>
    <t>2*(4,005+3,875+1,49+4,3)"dle skl.PA10 - 3NP</t>
  </si>
  <si>
    <t>(2,75+2,69+2,69+1,97+3,5+1,3)*2"PA 4</t>
  </si>
  <si>
    <t>2*(3,01+1,8+2,46+1,52+0,3+4)"PA6</t>
  </si>
  <si>
    <t>2*(2,17+1,94+2,695+1,94+2,615+1,94+3,77+2,85+1+3,865+1,8+2,05+2,035+1,975+0,95+1,75+0,95+2,1+0,95+1,05+0,95+1,45+2+4,06+6+5+11,5+4,5)"PA5</t>
  </si>
  <si>
    <t>148</t>
  </si>
  <si>
    <t>634113115</t>
  </si>
  <si>
    <t>Výplň dilatačních spár mazanin plastovým profilem v 80 mm</t>
  </si>
  <si>
    <t>1368644565</t>
  </si>
  <si>
    <t>6,585*2+3,01+2+2,2+1,5+1+1"mezi skladbami PA5,6,7,8</t>
  </si>
  <si>
    <t>149</t>
  </si>
  <si>
    <t>634911134</t>
  </si>
  <si>
    <t>Řezání dilatačních spár š 20 mm hl do 80 mm v čerstvé betonové mazanině</t>
  </si>
  <si>
    <t>-1335777347</t>
  </si>
  <si>
    <t>150</t>
  </si>
  <si>
    <t>635111242</t>
  </si>
  <si>
    <t>Násyp pod podlahy z hrubého kameniva 16-32 se zhutněním</t>
  </si>
  <si>
    <t>-969538230</t>
  </si>
  <si>
    <t>30,88*0,15"PA1  1PP</t>
  </si>
  <si>
    <t>(3,98+1,7*1,5)*0,1</t>
  </si>
  <si>
    <t>(2,55*6,3+0,6*1,17+0,58*1,18+2,57*1,58+1*0,6+0,6*1,58+1,58*0,81+1,325*2,2+1*0,6+3,4*4,7-2,5*2,5/2+4,87*3,3+3,13*2,74)*0,1</t>
  </si>
  <si>
    <t>(4*8,6+7,8*1,94+1,15*4,5+4,5*11,6+4*6,585+2*2/2+1,6*1,6/2)*0,15"PA5</t>
  </si>
  <si>
    <t>151</t>
  </si>
  <si>
    <t>635211121</t>
  </si>
  <si>
    <t>Násyp pod podlahy z keramzitu</t>
  </si>
  <si>
    <t>844286449</t>
  </si>
  <si>
    <t>2,4*2,4*0,2" terasa mč.218 - TA1</t>
  </si>
  <si>
    <t>152</t>
  </si>
  <si>
    <t>635321211R</t>
  </si>
  <si>
    <t>Násyp pod podlahy z cihelné suti se zhutněním po vrstvách a rozbití ručně nebo zhutněním</t>
  </si>
  <si>
    <t>-527508639</t>
  </si>
  <si>
    <t>8,4*4*0,5"zpětný násyp tříděné a nadrcené suti z místností č.108,109 (dle bouracích výkresů) a z PA6 do místnosti 107-118</t>
  </si>
  <si>
    <t>153</t>
  </si>
  <si>
    <t>637211122</t>
  </si>
  <si>
    <t>Okapový chodník z betonových dlaždic tl 60 mm kladených do písku se zalitím spár MC</t>
  </si>
  <si>
    <t>-770432847</t>
  </si>
  <si>
    <t xml:space="preserve">(1,5+2,5+1,5)*0,5"u skladby FP1 </t>
  </si>
  <si>
    <t>Osazování výplní otvorů</t>
  </si>
  <si>
    <t>154</t>
  </si>
  <si>
    <t>642942111</t>
  </si>
  <si>
    <t>Osazování zárubní nebo rámů dveřních kovových do 2,5 m2 na MC</t>
  </si>
  <si>
    <t>-20063324</t>
  </si>
  <si>
    <t>1+1+3+1+2+1"dveře 12,13,14,15,16,17</t>
  </si>
  <si>
    <t>155</t>
  </si>
  <si>
    <t>55331365</t>
  </si>
  <si>
    <t>zárubeň ocelová pro běžné zdění a pórobeton 115 levá/pravá 900</t>
  </si>
  <si>
    <t>-1600698201</t>
  </si>
  <si>
    <t>1+1"zárubeň 12+17</t>
  </si>
  <si>
    <t>156</t>
  </si>
  <si>
    <t>55331363</t>
  </si>
  <si>
    <t>zárubeň ocelová pro běžné zdění a pórobeton 115 levá/pravá 800</t>
  </si>
  <si>
    <t>-1736399288</t>
  </si>
  <si>
    <t>1"dveře 13</t>
  </si>
  <si>
    <t>157</t>
  </si>
  <si>
    <t>55331361</t>
  </si>
  <si>
    <t>zárubeň ocelová pro běžné zdění a pórobeton 115 levá/pravá 700</t>
  </si>
  <si>
    <t>873865658</t>
  </si>
  <si>
    <t>3+2"dveře 14+16</t>
  </si>
  <si>
    <t>158</t>
  </si>
  <si>
    <t>55331382</t>
  </si>
  <si>
    <t>zárubeň ocelová pro běžné zdění a pórobeton 150 levá/pravá 700</t>
  </si>
  <si>
    <t>2103507433</t>
  </si>
  <si>
    <t>1"dveře 15</t>
  </si>
  <si>
    <t>159</t>
  </si>
  <si>
    <t>642944121</t>
  </si>
  <si>
    <t>Osazování ocelových zárubní dodatečné pl do 2,5 m2</t>
  </si>
  <si>
    <t>-1967633981</t>
  </si>
  <si>
    <t>1"dveře 18</t>
  </si>
  <si>
    <t>160</t>
  </si>
  <si>
    <t>55331384</t>
  </si>
  <si>
    <t>zárubeň ocelová pro běžné zdění a pórobeton 150 levá/pravá 800</t>
  </si>
  <si>
    <t>2081289977</t>
  </si>
  <si>
    <t>Ostatní konstrukce a práce, bourání</t>
  </si>
  <si>
    <t>161</t>
  </si>
  <si>
    <t>919726122</t>
  </si>
  <si>
    <t>Geotextilie pro ochranu, separaci a filtraci netkaná měrná hmotnost do 300 g/m2</t>
  </si>
  <si>
    <t>66735759</t>
  </si>
  <si>
    <t>5,59"mč218 - skl.TA1</t>
  </si>
  <si>
    <t>(3,98+1,7*1,5)*2"PA2-2*</t>
  </si>
  <si>
    <t>(2,55*6,3+0,6*1,17+0,58*1,18+2,57*1,58+1*0,6+0,6*1,58+1,58*0,81+1,325*2,2+1*0,6+3,4*4,7-2,5*2,5/2+4,87*3,3+3,13*2,74)*2"PA3 - 2*</t>
  </si>
  <si>
    <t>162</t>
  </si>
  <si>
    <t>941111111</t>
  </si>
  <si>
    <t>Montáž lešení řadového trubkového lehkého s podlahami zatížení do 200 kg/m2 š do 0,9 m v do 10 m</t>
  </si>
  <si>
    <t>398576200</t>
  </si>
  <si>
    <t>(4,8+1,5+1,5+12,7+1,5+1,5+5,1)*4" pro FA1</t>
  </si>
  <si>
    <t>163</t>
  </si>
  <si>
    <t>941111211</t>
  </si>
  <si>
    <t>Příplatek k lešení řadovému trubkovému lehkému s podlahami š 0,9 m v 10 m za první a ZKD den použití (+30dní)</t>
  </si>
  <si>
    <t>-1473592778</t>
  </si>
  <si>
    <t>114,4*30 'Přepočtené koeficientem množství</t>
  </si>
  <si>
    <t>164</t>
  </si>
  <si>
    <t>941111811</t>
  </si>
  <si>
    <t>Demontáž lešení řadového trubkového lehkého s podlahami zatížení do 200 kg/m2 š do 0,9 m v do 10 m</t>
  </si>
  <si>
    <t>402777110</t>
  </si>
  <si>
    <t>165</t>
  </si>
  <si>
    <t>949101111</t>
  </si>
  <si>
    <t>Lešení pomocné pro objekty pozemních staveb s lešeňovou podlahou v do 1,9 m zatížení do 150 kg/m2</t>
  </si>
  <si>
    <t>1081807018</t>
  </si>
  <si>
    <t>3,83*4,125+3,71*1,875+5,04*1,875+5*4"2NP</t>
  </si>
  <si>
    <t>6,75+44,81+31,39+87,77+44,81+4,79+19,71+1,37+3,66+12,67+4,21+1,93+4,12+1,84+5,29+8,22+1,7+1,94+19,94+5,6"1NP</t>
  </si>
  <si>
    <t>4,19+3,98+11,88"2PP</t>
  </si>
  <si>
    <t>6,18+11,73"3NP</t>
  </si>
  <si>
    <t>12,62+19,26+2,75+6,61+1,49+18,41+10,43+7,7+30,98+6,38"1PP</t>
  </si>
  <si>
    <t>166</t>
  </si>
  <si>
    <t>949101112</t>
  </si>
  <si>
    <t>Lešení pomocné pro objekty pozemních staveb s lešeňovou podlahou v do 3,5 m zatížení do 150 kg/m2</t>
  </si>
  <si>
    <t>791831617</t>
  </si>
  <si>
    <t>6*2,5"schodiště do 2NP</t>
  </si>
  <si>
    <t>6,05"mč-202</t>
  </si>
  <si>
    <t>1,45*2,45+1,5*16"pro FA2,3,4</t>
  </si>
  <si>
    <t>167</t>
  </si>
  <si>
    <t>949311111</t>
  </si>
  <si>
    <t>Montáž lešení trubkového do šachet o půdorysné ploše do 6 m2 v do 10 m</t>
  </si>
  <si>
    <t>-1099763303</t>
  </si>
  <si>
    <t>9"šachta</t>
  </si>
  <si>
    <t>168</t>
  </si>
  <si>
    <t>949311211</t>
  </si>
  <si>
    <t>Příplatek k lešení trubkovému do šachet do 6 m2 v do 30 m za první a ZKD den použití</t>
  </si>
  <si>
    <t>-1187048641</t>
  </si>
  <si>
    <t>9*60</t>
  </si>
  <si>
    <t>169</t>
  </si>
  <si>
    <t>949311811</t>
  </si>
  <si>
    <t>Demontáž lešení trubkového do šachet o půdorysné ploše do 6 m2 v do 10 m</t>
  </si>
  <si>
    <t>1323866550</t>
  </si>
  <si>
    <t>170</t>
  </si>
  <si>
    <t>952901111</t>
  </si>
  <si>
    <t>Vyčištění budov bytové a občanské výstavby při výšce podlaží do 4 m</t>
  </si>
  <si>
    <t>-989170795</t>
  </si>
  <si>
    <t>3,83*4,125+3,71*1,875+5,04*1,875+5*4+6*2,5"2NP</t>
  </si>
  <si>
    <t>4,19+3,98+11,88+6,05"2PP</t>
  </si>
  <si>
    <t>171</t>
  </si>
  <si>
    <t>953941211</t>
  </si>
  <si>
    <t>Osazování kovových konzol nebo kotev a krytek bez jejich dodání - pro madlo schodiště</t>
  </si>
  <si>
    <t>-551903668</t>
  </si>
  <si>
    <t>172</t>
  </si>
  <si>
    <t>423928740</t>
  </si>
  <si>
    <t>konzolky dle Z4 +krytky</t>
  </si>
  <si>
    <t>CS ÚRS 2018 01</t>
  </si>
  <si>
    <t>-124202179</t>
  </si>
  <si>
    <t>173</t>
  </si>
  <si>
    <t>961044111</t>
  </si>
  <si>
    <t>Bourání základů z betonu prostého</t>
  </si>
  <si>
    <t>-827256044</t>
  </si>
  <si>
    <t>0,3*0,3*(2,63+0,56+2,63)"ubourání základů pod příčka 1PP</t>
  </si>
  <si>
    <t>174</t>
  </si>
  <si>
    <t>961055111</t>
  </si>
  <si>
    <t>Bourání základů ze ŽB</t>
  </si>
  <si>
    <t>-1450925722</t>
  </si>
  <si>
    <t>1,27*0,95*0,25"základ šachty 1PP</t>
  </si>
  <si>
    <t>175</t>
  </si>
  <si>
    <t>962031132</t>
  </si>
  <si>
    <t>Bourání příček z cihel pálených na MVC tl do 100 mm</t>
  </si>
  <si>
    <t>-317397551</t>
  </si>
  <si>
    <t>2,5*(2,63+2,63+0,56)"2PP</t>
  </si>
  <si>
    <t>0,97*2"1PP</t>
  </si>
  <si>
    <t>1,22*2,05"1NP</t>
  </si>
  <si>
    <t>176</t>
  </si>
  <si>
    <t>962031133</t>
  </si>
  <si>
    <t>Bourání příček z cihel pálených na MVC tl do 150 mm</t>
  </si>
  <si>
    <t>16500250</t>
  </si>
  <si>
    <t>2,75*(1,95+1,07)"mč-107</t>
  </si>
  <si>
    <t>1,385*2,865+1,39*2,685+0,96*2,05"1NP</t>
  </si>
  <si>
    <t>177</t>
  </si>
  <si>
    <t>962032241</t>
  </si>
  <si>
    <t>Bourání zdiva z cihel pálených nebo vápenopískových na MC přes 1 m3</t>
  </si>
  <si>
    <t>1044848477</t>
  </si>
  <si>
    <t>7,5*(0,92*0,3+0,95*0,3)"zdivo šachty</t>
  </si>
  <si>
    <t>178</t>
  </si>
  <si>
    <t>962051116</t>
  </si>
  <si>
    <t>Bourání příček ze ŽB tl do 150 mm</t>
  </si>
  <si>
    <t>-1616615510</t>
  </si>
  <si>
    <t>2*(1+2,05)*1,6"vybourání nádrže na vodu 1PP</t>
  </si>
  <si>
    <t>179</t>
  </si>
  <si>
    <t>963031434</t>
  </si>
  <si>
    <t>Bourání cihelných kleneb na MV nebo MVC tl do 300 mm</t>
  </si>
  <si>
    <t>2076474504</t>
  </si>
  <si>
    <t>0,3*1,47*1,15"klenba mezi mč104 a 106</t>
  </si>
  <si>
    <t>180</t>
  </si>
  <si>
    <t>966023131</t>
  </si>
  <si>
    <t>Vybourání částí říms z kamene vyložených do 250 mm tl do 300 mm</t>
  </si>
  <si>
    <t>-1008511800</t>
  </si>
  <si>
    <t>0,6*2+1,2"parapety do mč105</t>
  </si>
  <si>
    <t>181</t>
  </si>
  <si>
    <t>966031313</t>
  </si>
  <si>
    <t>Vybourání částí říms z cihel vyložených do 250 mm tl do 300 mm</t>
  </si>
  <si>
    <t>2083256152</t>
  </si>
  <si>
    <t>2,2*6+5+5+5*1+2,5*2"cihelné šambrány dop místnosti č.105</t>
  </si>
  <si>
    <t>182</t>
  </si>
  <si>
    <t>966031314</t>
  </si>
  <si>
    <t>Vybourání částí říms z cihel vyložených do 250 mm tl přes 300 mm</t>
  </si>
  <si>
    <t>1862745356</t>
  </si>
  <si>
    <t>8"spodní římsa v úrovni podlahy  - mč105</t>
  </si>
  <si>
    <t>183</t>
  </si>
  <si>
    <t>967023692</t>
  </si>
  <si>
    <t>Přisekání kamenných nebo jiných ploch s tvrdým povrchem pl do 2 m2</t>
  </si>
  <si>
    <t>-1204307123</t>
  </si>
  <si>
    <t>1,34*2,3"podesta mč204 - odsekání pro srovnání dlažby ze stupněm</t>
  </si>
  <si>
    <t>184</t>
  </si>
  <si>
    <t>967031733</t>
  </si>
  <si>
    <t>Přisekání plošné zdiva z cihel pálených na MV nebo MVC tl do 150 mm</t>
  </si>
  <si>
    <t>2063630241</t>
  </si>
  <si>
    <t>0,2*3,5"odbourání nesoudržných cihel z vřetena (schodišťové stěny) mezi 1NP a 2NP</t>
  </si>
  <si>
    <t>185</t>
  </si>
  <si>
    <t>971033621</t>
  </si>
  <si>
    <t>Vybourání otvorů ve zdivu cihelném pl do 4 m2 na MVC nebo MV tl do 100 mm</t>
  </si>
  <si>
    <t>-759403232</t>
  </si>
  <si>
    <t>1*2"v příčce mezi mč.209  a 201</t>
  </si>
  <si>
    <t>186</t>
  </si>
  <si>
    <t>972054411</t>
  </si>
  <si>
    <t>Vybourání otvorů v ŽB stropech pl do 1 m2 tl do 80 mm</t>
  </si>
  <si>
    <t>-909389249</t>
  </si>
  <si>
    <t>0,08*0,95*1,05"otvor pro výtah 2NP</t>
  </si>
  <si>
    <t>187</t>
  </si>
  <si>
    <t>767590192</t>
  </si>
  <si>
    <t>Řezání plechů</t>
  </si>
  <si>
    <t>1284918391</t>
  </si>
  <si>
    <t>0,95+1,05+0,95+1,05"strop mezi 1NP a 2NP - výtah</t>
  </si>
  <si>
    <t>188</t>
  </si>
  <si>
    <t>964011231</t>
  </si>
  <si>
    <t xml:space="preserve">Vybourání kamenných ne bo ŽB překladů </t>
  </si>
  <si>
    <t>2078436242</t>
  </si>
  <si>
    <t>1,5*0,3*0,2"překlad mezi 102 a 115</t>
  </si>
  <si>
    <t>1,5*0,3*0,2"překlad mezi 116 a 115</t>
  </si>
  <si>
    <t>1,6*0,45*0,2"překlad mezi 103 a 106</t>
  </si>
  <si>
    <t>0,45*1,6*0,2"překlad mezi 106  a108</t>
  </si>
  <si>
    <t>189</t>
  </si>
  <si>
    <t>965042241</t>
  </si>
  <si>
    <t>Bourání podkladů pod dlažby nebo mazanin betonových nebo z litého asfaltu tl přes 100 mm pl přes 4 m2</t>
  </si>
  <si>
    <t>417973591</t>
  </si>
  <si>
    <t>(3,255*(1,155+0,15+1,2)-1,6*1,6)*0,12"podkladní beton v 1PP</t>
  </si>
  <si>
    <t>2,05*1,1*0,15"dno betonové nádrže na vodu 1PP</t>
  </si>
  <si>
    <t>190</t>
  </si>
  <si>
    <t>965049112</t>
  </si>
  <si>
    <t>Příplatek k bourání betonových mazanin za bourání se svařovanou sítí tl přes 100 mm</t>
  </si>
  <si>
    <t>-1335770652</t>
  </si>
  <si>
    <t>1,009</t>
  </si>
  <si>
    <t>191</t>
  </si>
  <si>
    <t>966073121R</t>
  </si>
  <si>
    <t xml:space="preserve">Demontáž ztraceného bednění z tvarovaných ocelových plechů </t>
  </si>
  <si>
    <t>1161485401</t>
  </si>
  <si>
    <t>(1,6*1,3+1*1,5)"mezistrop ve vstupu pro zaněstnance mč-23</t>
  </si>
  <si>
    <t>192</t>
  </si>
  <si>
    <t>967021112</t>
  </si>
  <si>
    <t>Přisekání (špicování) rovných ostění bez odstupu  po hrubém vybourání otvorů ve zdivu kamenném nebo smíšeném</t>
  </si>
  <si>
    <t>1886242387</t>
  </si>
  <si>
    <t>0,6*1,1*2+1,1*0,35*2+0,35*2*(1,135+0,85)"po vybourání otvorů nebo nik v 1PP</t>
  </si>
  <si>
    <t>193</t>
  </si>
  <si>
    <t>967031142</t>
  </si>
  <si>
    <t>Přisekání (špicování) plošné nebo rovných ostění zdiva z cihel pálených  rovných ostění, bez odstupu, po hrubém vybourání otvorů, na maltu cementovou</t>
  </si>
  <si>
    <t>-783681075</t>
  </si>
  <si>
    <t>0,36*2,16"otvor 2PP</t>
  </si>
  <si>
    <t>0,3*2,1*2+0,3*2,35*2+0,71*0,3*2+0,3*2,1+0,45*2,35+2,32*0,45"1NP</t>
  </si>
  <si>
    <t>0,1*3*2"po příčce 2NP</t>
  </si>
  <si>
    <t>0,3*(0,75+1,2*2)"otvor do výtahu - 2NP</t>
  </si>
  <si>
    <t>0,3*(0,6+0,9*2)"otvor do výtahu - 2NP</t>
  </si>
  <si>
    <t>194</t>
  </si>
  <si>
    <t>967042713</t>
  </si>
  <si>
    <t>Odsekání zdiva z kamene nebo betonu plošné tl do 150 mm</t>
  </si>
  <si>
    <t>-2057009013</t>
  </si>
  <si>
    <t>1,5*4,5"zvětšení šachty do stávajícího základu</t>
  </si>
  <si>
    <t>195</t>
  </si>
  <si>
    <t>968062354</t>
  </si>
  <si>
    <t>Vybourání dřevěných rámů oken dvojitých včetně křídel pl do 1 m2</t>
  </si>
  <si>
    <t>601724379</t>
  </si>
  <si>
    <t>0,75*0,5*2+0,31*0,78"mč105 - 1NP</t>
  </si>
  <si>
    <t>196</t>
  </si>
  <si>
    <t>968072455</t>
  </si>
  <si>
    <t>Vybourání kovových dveřních zárubní pl do 2 m2</t>
  </si>
  <si>
    <t>1928136630</t>
  </si>
  <si>
    <t>0,9*1,97*2+0,6*1,97*3"2PP</t>
  </si>
  <si>
    <t>0,6*1,97*2"1PP</t>
  </si>
  <si>
    <t>0,6*1,97*2+0,9*1,97"1NP</t>
  </si>
  <si>
    <t>0,9*1,97"2NP</t>
  </si>
  <si>
    <t>197</t>
  </si>
  <si>
    <t>971026661</t>
  </si>
  <si>
    <t>Vybourání otvorů ve zdivu kamenném pl do 4 m2 na MC tl do 600 mm</t>
  </si>
  <si>
    <t>344133033</t>
  </si>
  <si>
    <t>1*1,3"parapet mč-103</t>
  </si>
  <si>
    <t>1,1*0,6*0,35"prapet mč-101 k výtahu</t>
  </si>
  <si>
    <t>198</t>
  </si>
  <si>
    <t>971033151</t>
  </si>
  <si>
    <t>Vybourání otvorů ve zdivu cihelném D do 60 mm na MVC nebo MV tl do 450 mm</t>
  </si>
  <si>
    <t>-1364859439</t>
  </si>
  <si>
    <t>1"1NP</t>
  </si>
  <si>
    <t>199</t>
  </si>
  <si>
    <t>971033241</t>
  </si>
  <si>
    <t>Vybourání otvorů ve zdivu cihelném pl do 0,0225 m2 na MVC nebo MV tl do 300 mm</t>
  </si>
  <si>
    <t>-745242098</t>
  </si>
  <si>
    <t>5"2NP</t>
  </si>
  <si>
    <t>200</t>
  </si>
  <si>
    <t>971033251</t>
  </si>
  <si>
    <t>Vybourání otvorů ve zdivu cihelném pl do 0,0225 m2 na MVC nebo MV tl do 450 mm</t>
  </si>
  <si>
    <t>299421039</t>
  </si>
  <si>
    <t>2"1NP</t>
  </si>
  <si>
    <t>1"2NP</t>
  </si>
  <si>
    <t>201</t>
  </si>
  <si>
    <t>971033341</t>
  </si>
  <si>
    <t>Vybourání otvorů ve zdivu cihelném pl do 0,09 m2 na MVC nebo MV tl do 300 mm</t>
  </si>
  <si>
    <t>1425113856</t>
  </si>
  <si>
    <t>3"1NP</t>
  </si>
  <si>
    <t>1"3NP</t>
  </si>
  <si>
    <t>202</t>
  </si>
  <si>
    <t>971033351</t>
  </si>
  <si>
    <t>Vybourání otvorů ve zdivu cihelném pl do 0,09 m2 na MVC nebo MV tl do 450 mm</t>
  </si>
  <si>
    <t>1898153588</t>
  </si>
  <si>
    <t>4"1NP</t>
  </si>
  <si>
    <t>203</t>
  </si>
  <si>
    <t>971033441</t>
  </si>
  <si>
    <t>Vybourání otvorů ve zdivu cihelném pl do 0,25 m2 na MVC nebo MV tl do 300 mm</t>
  </si>
  <si>
    <t>-1109677628</t>
  </si>
  <si>
    <t>204</t>
  </si>
  <si>
    <t>971033451</t>
  </si>
  <si>
    <t>Vybourání otvorů ve zdivu cihelném pl do 0,25 m2 na MVC nebo MV tl do 450 mm</t>
  </si>
  <si>
    <t>1610369709</t>
  </si>
  <si>
    <t>3"VZT 1NP</t>
  </si>
  <si>
    <t>205</t>
  </si>
  <si>
    <t>971033461</t>
  </si>
  <si>
    <t>Vybourání otvorů ve zdivu cihelném pl do 0,25 m2 na MVC nebo MV tl do 600 mm</t>
  </si>
  <si>
    <t>1639188308</t>
  </si>
  <si>
    <t>206</t>
  </si>
  <si>
    <t>971033541</t>
  </si>
  <si>
    <t>Vybourání otvorů ve zdivu cihelném pl do 1 m2 na MVC nebo MV tl do 300 mm</t>
  </si>
  <si>
    <t>637759373</t>
  </si>
  <si>
    <t>0,3*0,75*1,2"do výtahu 2NP</t>
  </si>
  <si>
    <t>0,6*0,9*0,3"do výtahu 2NP</t>
  </si>
  <si>
    <t>207</t>
  </si>
  <si>
    <t>971033561</t>
  </si>
  <si>
    <t>Vybourání otvorů ve zdivu cihelném pl do 1 m2 na MVC nebo MV tl do 600 mm</t>
  </si>
  <si>
    <t>-1080139816</t>
  </si>
  <si>
    <t>0,36*2,16*0,6"2PP - do mč.-204</t>
  </si>
  <si>
    <t>0,3*2,1*0,3"1NP  - průchod ze schodiště do mč.1051</t>
  </si>
  <si>
    <t>2,32*0,3*0,45"1NP  - mezi 108 a 106</t>
  </si>
  <si>
    <t>0,25*2,35*0,45"1 NP - mezi 104 a 1051</t>
  </si>
  <si>
    <t>208</t>
  </si>
  <si>
    <t>971033641</t>
  </si>
  <si>
    <t>Vybourání otvorů ve zdivu cihelném pl do 4 m2 na MVC nebo MV tl do 300 mm</t>
  </si>
  <si>
    <t>-1661844808</t>
  </si>
  <si>
    <t>1,36*2,35*0,3+1,25*2,1*0,3+1,41*0,71*0,3"1NP</t>
  </si>
  <si>
    <t>209</t>
  </si>
  <si>
    <t>972021291</t>
  </si>
  <si>
    <t>Vybourání otvorů v klenbách z kamene pl do 0,09 m2</t>
  </si>
  <si>
    <t>997996248</t>
  </si>
  <si>
    <t>3"1PP dle vč.F112B10 - mezi 1PP a 1NP</t>
  </si>
  <si>
    <t>210</t>
  </si>
  <si>
    <t>972054141</t>
  </si>
  <si>
    <t>Vybourání otvorů v ŽB stropech nebo klenbách pl do 0,0225 m2 tl do 150 mm</t>
  </si>
  <si>
    <t>-1953818373</t>
  </si>
  <si>
    <t>11"mezi 1NP a 2NP - včetně podlahy</t>
  </si>
  <si>
    <t>1"mezi 2NP a 3NP - včetně podlahy</t>
  </si>
  <si>
    <t>211</t>
  </si>
  <si>
    <t>972054241</t>
  </si>
  <si>
    <t>Vybourání otvorů v ŽB stropech nebo klenbách pl do 0,09 m2 tl do 150 mm</t>
  </si>
  <si>
    <t>-814513034</t>
  </si>
  <si>
    <t>1"mezi 1NP a 2NP - včetně podlahy</t>
  </si>
  <si>
    <t>212</t>
  </si>
  <si>
    <t>767590190</t>
  </si>
  <si>
    <t>Příplatek za vyřezání a úpravu otvoru v podlaze</t>
  </si>
  <si>
    <t>648889629</t>
  </si>
  <si>
    <t>12"vyřezání trapézových plechů při prostupech stropem mezi 1NP a 2NP</t>
  </si>
  <si>
    <t>2"vyřezání trapézových plechů při prostupech stropem mezi 2NP a 3NP</t>
  </si>
  <si>
    <t>213</t>
  </si>
  <si>
    <t>973021511</t>
  </si>
  <si>
    <t>Vysekání výklenků ve zdivu z kamene pl přes 0,25 m2</t>
  </si>
  <si>
    <t>811695089</t>
  </si>
  <si>
    <t>0,9*0,4*1,2"niky mč-103</t>
  </si>
  <si>
    <t>214</t>
  </si>
  <si>
    <t>973022251</t>
  </si>
  <si>
    <t>Vysekání kapes ve zdivu z kamene pl do 0,10 m2 hl do 300 mm</t>
  </si>
  <si>
    <t>-1598773316</t>
  </si>
  <si>
    <t>1"pro uložení průvlaku P3 - 1PP</t>
  </si>
  <si>
    <t>2"pro zatažení věnce šachty do zdiva</t>
  </si>
  <si>
    <t>215</t>
  </si>
  <si>
    <t>973028121</t>
  </si>
  <si>
    <t>Vysekání kapes ve zdivu z kamene pro zavázání příček nebo zdí tl do 100 mm</t>
  </si>
  <si>
    <t>1509967377</t>
  </si>
  <si>
    <t>3*2,7"1PP</t>
  </si>
  <si>
    <t>216</t>
  </si>
  <si>
    <t>973028131</t>
  </si>
  <si>
    <t>Vysekání kapes ve zdivu z kamene pro zavázání příček nebo zdí tl do 150 mm</t>
  </si>
  <si>
    <t>896007658</t>
  </si>
  <si>
    <t>2,7*8+2,3*2"1PP</t>
  </si>
  <si>
    <t>217</t>
  </si>
  <si>
    <t>973028141</t>
  </si>
  <si>
    <t>Vysekání kapes ve zdivu z kamene pro zavázání příček nebo zdí tl do 300 mm</t>
  </si>
  <si>
    <t>598910332</t>
  </si>
  <si>
    <t>2,96*2"stěny výtahové šachty</t>
  </si>
  <si>
    <t>218</t>
  </si>
  <si>
    <t>973031151</t>
  </si>
  <si>
    <t>Vysekání výklenků ve zdivu cihelném na MV nebo MVC pl přes 0,25 m2</t>
  </si>
  <si>
    <t>-998022477</t>
  </si>
  <si>
    <t>0,7*1,2*0,4"nika mč205</t>
  </si>
  <si>
    <t>0,4*0,7*1,2"nika 3NP</t>
  </si>
  <si>
    <t>219</t>
  </si>
  <si>
    <t>973031842</t>
  </si>
  <si>
    <t>Vysekání kapes ve zdivu cihelném na MC pro zavázání příček tl do 100 mm</t>
  </si>
  <si>
    <t>260438210</t>
  </si>
  <si>
    <t>3,2*5+2,38*2+3,525*2"1NP</t>
  </si>
  <si>
    <t>3*2"2NP</t>
  </si>
  <si>
    <t>220</t>
  </si>
  <si>
    <t>973031843</t>
  </si>
  <si>
    <t>Vysekání kapes ve zdivu cihelném na MC pro zavázání příček tl do 150 mm</t>
  </si>
  <si>
    <t>-2038434437</t>
  </si>
  <si>
    <t>2,35*2*5+2,1*2+2,685*2+2,865*4+3,525*2+2,38*2+3,2+4,3*8"1NP</t>
  </si>
  <si>
    <t>3*4"2NP</t>
  </si>
  <si>
    <t>221</t>
  </si>
  <si>
    <t>974029664</t>
  </si>
  <si>
    <t>Vysekání rýh ve zdivu kamenném pro vtahování nosníků hl do 150 mm v do 150 mm</t>
  </si>
  <si>
    <t>1209129407</t>
  </si>
  <si>
    <t>1,2*2"nika mč-103</t>
  </si>
  <si>
    <t>0,9*2"do výtahu 1PP</t>
  </si>
  <si>
    <t>222</t>
  </si>
  <si>
    <t>974031155</t>
  </si>
  <si>
    <t>Vysekání rýh ve zdivu cihelném hl do 100 mm š do 200 mm</t>
  </si>
  <si>
    <t>-452978097</t>
  </si>
  <si>
    <t>4,2*3"celostěnová drážka</t>
  </si>
  <si>
    <t>0,6*11"drážka od podlahy</t>
  </si>
  <si>
    <t>223</t>
  </si>
  <si>
    <t>974031664</t>
  </si>
  <si>
    <t>Vysekání rýh ve zdivu cihelném pro vtahování nosníků hl do 150 mm v do 150 mm</t>
  </si>
  <si>
    <t>-940078319</t>
  </si>
  <si>
    <t>1,3*2"překlad P1 - 2PP</t>
  </si>
  <si>
    <t>0,9*2*2"P4</t>
  </si>
  <si>
    <t>3*1,5"P5</t>
  </si>
  <si>
    <t>2*1,5*2"P6</t>
  </si>
  <si>
    <t>2*1,92*2"P7</t>
  </si>
  <si>
    <t>3*1,42"P8</t>
  </si>
  <si>
    <t>1,1"P11</t>
  </si>
  <si>
    <t>2*1,55"P12</t>
  </si>
  <si>
    <t>3*1,66"P13</t>
  </si>
  <si>
    <t>2*1"P17</t>
  </si>
  <si>
    <t>0,95*2"P18</t>
  </si>
  <si>
    <t>3*1,8</t>
  </si>
  <si>
    <t>224</t>
  </si>
  <si>
    <t>977151116</t>
  </si>
  <si>
    <t>Jádrové vrty diamantovými korunkami do D 80 mm do stavebních materiálů</t>
  </si>
  <si>
    <t>-1324049985</t>
  </si>
  <si>
    <t>0,6"1PP dle vč.F112B10 - mezi mč. -101 a -103</t>
  </si>
  <si>
    <t>225</t>
  </si>
  <si>
    <t>977151121</t>
  </si>
  <si>
    <t>Jádrové vrty diamantovými korunkami do D 120 mm do stavebních materiálů</t>
  </si>
  <si>
    <t>-208327118</t>
  </si>
  <si>
    <t>0,9*3"ve 2PP dle vč.F112B9</t>
  </si>
  <si>
    <t>226</t>
  </si>
  <si>
    <t>977151125</t>
  </si>
  <si>
    <t>Jádrové vrty diamantovými korunkami do D 200 mm do stavebních materiálů</t>
  </si>
  <si>
    <t>1873389023</t>
  </si>
  <si>
    <t>0,9"ve 2PP dle vč.F112B9</t>
  </si>
  <si>
    <t>227</t>
  </si>
  <si>
    <t>977151127</t>
  </si>
  <si>
    <t>Jádrové vrty diamantovými korunkami do D 250 mm do stavebních materiálů</t>
  </si>
  <si>
    <t>51419503</t>
  </si>
  <si>
    <t>0,9*6+1+0,6"ve 2PP dle vč.F112B9</t>
  </si>
  <si>
    <t>0,9*2+0,6"ve 1PP dle vč.F112B10</t>
  </si>
  <si>
    <t>228</t>
  </si>
  <si>
    <t>977151128</t>
  </si>
  <si>
    <t>Jádrové vrty diamantovými korunkami do D 300 mm do stavebních materiálů</t>
  </si>
  <si>
    <t>510116340</t>
  </si>
  <si>
    <t>1+1+0,9*5+0,6"ve 2PP dle vč.F112B9</t>
  </si>
  <si>
    <t>0,9+0,6"ve 1PP dle vč.F112B10</t>
  </si>
  <si>
    <t>229</t>
  </si>
  <si>
    <t>977311112</t>
  </si>
  <si>
    <t>Řezání stávajících betonových mazanin nevyztužených hl do 100 mm</t>
  </si>
  <si>
    <t>-1477209670</t>
  </si>
  <si>
    <t>1,05*2+0,95"stropní deska pro otvor výtahu 2NP</t>
  </si>
  <si>
    <t>230</t>
  </si>
  <si>
    <t>977312112</t>
  </si>
  <si>
    <t>Řezání stávajících betonových mazanin vyztužených hl do 100 mm</t>
  </si>
  <si>
    <t>1506274621</t>
  </si>
  <si>
    <t>231</t>
  </si>
  <si>
    <t>978015391</t>
  </si>
  <si>
    <t>Otlučení (osekání) vnější vápenné nebo vápenocementové omítky stupně členitosti 1 a 2 do 100%</t>
  </si>
  <si>
    <t>1576551276</t>
  </si>
  <si>
    <t>232</t>
  </si>
  <si>
    <t>978021161</t>
  </si>
  <si>
    <t>Otlučení (osekání) cementových omítek vnitřních stěn v rozsahu do 50 %</t>
  </si>
  <si>
    <t>-295231976</t>
  </si>
  <si>
    <t>2,4*(2,63*2+4,31+0,7+0,44+0,71)"mč-204</t>
  </si>
  <si>
    <t>2,4*(3,4*2+1,3+4,7*2+2,68)"mč-202,-203</t>
  </si>
  <si>
    <t>2,7*2*(2,55+5,2+6,3+0,58+2,57+0,6+0,81+4,75+3,4+4,87+6,03+6,12+2,74+6,12+3,555+2,3+1,32+4,52)"1PP</t>
  </si>
  <si>
    <t>-1,4*(4,7+4,7-1,155+3,555+0,3)"mč -107 - okopány obklady včetně omítky</t>
  </si>
  <si>
    <t>233</t>
  </si>
  <si>
    <t>978021191</t>
  </si>
  <si>
    <t>Otlučení cementových omítek vnitřních stěn o rozsahu do 100 %</t>
  </si>
  <si>
    <t>535583629</t>
  </si>
  <si>
    <t>3,3*8"stěna do místnosti mč.105</t>
  </si>
  <si>
    <t>234</t>
  </si>
  <si>
    <t>978021261</t>
  </si>
  <si>
    <t>Otlučení (osekání) cementových omítek vnitřních stropů v rozsahu do 50 %</t>
  </si>
  <si>
    <t>-1847124577</t>
  </si>
  <si>
    <t>12,16+19,26+2,75+6,61+1,49+18,41+10,43+7,7+30,98+6,38"1PP</t>
  </si>
  <si>
    <t>235</t>
  </si>
  <si>
    <t>978011191</t>
  </si>
  <si>
    <t>Otlučení (osekání) vnitřní vápenné nebo vápenocementové omítky stropů v rozsahu do 100 %</t>
  </si>
  <si>
    <t>413265661</t>
  </si>
  <si>
    <t>236</t>
  </si>
  <si>
    <t>978023411</t>
  </si>
  <si>
    <t>Vyškrabání spár zdiva a stropů cihelného nebo kamenného</t>
  </si>
  <si>
    <t>1505786626</t>
  </si>
  <si>
    <t>406,309+116,17+3,698+84,944</t>
  </si>
  <si>
    <t>237</t>
  </si>
  <si>
    <t>978035127</t>
  </si>
  <si>
    <t>Odsekání tenkovrstvé omítky odsekáním v rozsahu do 100%</t>
  </si>
  <si>
    <t>-2088280777</t>
  </si>
  <si>
    <t>(2*(1,76+1+0,91+1,41+1,735*4+2,14*2+2,86+2,1)*2,1-0,7*2*8-0,8*2*2)" mč 211-216 - pod obklad</t>
  </si>
  <si>
    <t>2,5*2,1*2+1,875*2,1"mč210,209 - pod obklad</t>
  </si>
  <si>
    <t>Mezisoučet"stávající štuk pod obklad</t>
  </si>
  <si>
    <t>238</t>
  </si>
  <si>
    <t>978059541</t>
  </si>
  <si>
    <t>Odsekání obkladů  stěn včetně otlučení podkladní omítky až na zdivo z obkládaček vnitřních, z jakýchkoliv materiálů, plochy přes 1 m2</t>
  </si>
  <si>
    <t>-41334328</t>
  </si>
  <si>
    <t>1,4*(4,7+4,7-1,155+3,555+0,3)"mč -107</t>
  </si>
  <si>
    <t>239</t>
  </si>
  <si>
    <t>985131311</t>
  </si>
  <si>
    <t>Ruční dočištění ploch stěn, rubu kleneb a podlah ocelových kartáči</t>
  </si>
  <si>
    <t>-1102639183</t>
  </si>
  <si>
    <t>Mezisoučet"vně objektu</t>
  </si>
  <si>
    <t>240</t>
  </si>
  <si>
    <t>985331112</t>
  </si>
  <si>
    <t>Dodatečné vlepování betonářské výztuže D 10 mm do cementové aktivované malty včetně vyvrtání otvoru</t>
  </si>
  <si>
    <t>-1424257297</t>
  </si>
  <si>
    <t>3,5/0,25*0,15"projení zdiva vřetene schodiště s věnečkem</t>
  </si>
  <si>
    <t>241</t>
  </si>
  <si>
    <t>13021012</t>
  </si>
  <si>
    <t>tyč ocelová žebírková jakost BSt 500S výztuž do betonu D 10mm</t>
  </si>
  <si>
    <t>-1686986861</t>
  </si>
  <si>
    <t>3,5/0,25*0,25*0,62/1000"projení zdiva vřetene schodiště s věnečkem</t>
  </si>
  <si>
    <t>242</t>
  </si>
  <si>
    <t>985331113</t>
  </si>
  <si>
    <t>Dodatečné vlepování betonářské výztuže D 12 mm do cementové aktivované malty včetně vyvrtání otvoru</t>
  </si>
  <si>
    <t>1728720525</t>
  </si>
  <si>
    <t>259*0,15"dle vč.F121c1</t>
  </si>
  <si>
    <t>243</t>
  </si>
  <si>
    <t>13021013</t>
  </si>
  <si>
    <t>tyč ocelová žebírková jakost BSt 500S výztuž do betonu D 12mm</t>
  </si>
  <si>
    <t>-1214269830</t>
  </si>
  <si>
    <t>0,14949*1,05"dle vč.F121c1</t>
  </si>
  <si>
    <t>Sanace</t>
  </si>
  <si>
    <t>244</t>
  </si>
  <si>
    <t>985113131</t>
  </si>
  <si>
    <t>Pemrlování povrchu betonu podlah</t>
  </si>
  <si>
    <t>1308360681</t>
  </si>
  <si>
    <t>(5,135-2,96)*1,27+1,8*1,27+1,4*1,1"schody z 2PP do 1PP - NS2</t>
  </si>
  <si>
    <t>1,14*4,5+1,14*0,3+1,14*3"schody z 1PP do 1NP - NS2</t>
  </si>
  <si>
    <t>245</t>
  </si>
  <si>
    <t>985113192</t>
  </si>
  <si>
    <t>Příplatek k pemrlování za plochu do 10 m2 jednotlivě</t>
  </si>
  <si>
    <t>-44109955</t>
  </si>
  <si>
    <t>997</t>
  </si>
  <si>
    <t>Přesun sutě</t>
  </si>
  <si>
    <t>246</t>
  </si>
  <si>
    <t>997013002</t>
  </si>
  <si>
    <t>Vyklizení ulehlé suti z prostorů do 15 m2 s naložením z hl do 10 m</t>
  </si>
  <si>
    <t>1029309396</t>
  </si>
  <si>
    <t>2"zbytková suť ze stávající šahty a okolních prostor</t>
  </si>
  <si>
    <t>0,5"zbytek suti v místě stavby ve 3NP</t>
  </si>
  <si>
    <t>247</t>
  </si>
  <si>
    <t>997013011</t>
  </si>
  <si>
    <t>Vyklizení ulehlé suti z prostorů přes 15 m2 s naložením z hl do 2 m</t>
  </si>
  <si>
    <t>-505519264</t>
  </si>
  <si>
    <t>8,4*4*0,5"suť v místnosti 108 - převoz do vedlejší místnosti - dle bouracích výkresů</t>
  </si>
  <si>
    <t>8*2*0,3"suť v místnosti 109 - dle bouracích výkresů</t>
  </si>
  <si>
    <t>(2,46*1,82+3,04*1,8+4,3*1,8+3,5*6,5)*0,175"PA6</t>
  </si>
  <si>
    <t>248</t>
  </si>
  <si>
    <t>997013214</t>
  </si>
  <si>
    <t>Vnitrostaveništní doprava suti a vybouraných hmot pro budovy v do 15 m ručně</t>
  </si>
  <si>
    <t>1494696991</t>
  </si>
  <si>
    <t>249</t>
  </si>
  <si>
    <t>997013501</t>
  </si>
  <si>
    <t>Odvoz suti a vybouraných hmot na skládku nebo meziskládku do 1 km se složením</t>
  </si>
  <si>
    <t>-668421668</t>
  </si>
  <si>
    <t>250</t>
  </si>
  <si>
    <t>997013509</t>
  </si>
  <si>
    <t>Příplatek k odvozu suti a vybouraných hmot na skládku ZKD 1 km přes 1 km (35km)</t>
  </si>
  <si>
    <t>-822874108</t>
  </si>
  <si>
    <t>141,206*34 'Přepočtené koeficientem množství</t>
  </si>
  <si>
    <t>251</t>
  </si>
  <si>
    <t>997013609</t>
  </si>
  <si>
    <t>Poplatek za uložení na skládce (skládkovné) stavebního odpadu ze směsí nebo oddělených frakcí betonu, cihel a keramických výrobků kód odpadu 17 01 07</t>
  </si>
  <si>
    <t>-481208483</t>
  </si>
  <si>
    <t>139,566-2,13-2,1-1,02</t>
  </si>
  <si>
    <t>252</t>
  </si>
  <si>
    <t>997013631</t>
  </si>
  <si>
    <t>Poplatek za uložení na skládce (skládkovné) stavebního odpadu směsného kód odpadu 17 09 04</t>
  </si>
  <si>
    <t>307979503</t>
  </si>
  <si>
    <t>253</t>
  </si>
  <si>
    <t>997013811</t>
  </si>
  <si>
    <t>Poplatek za uložení na skládce (skládkovné) stavebního odpadu dřevěného kód odpadu 17 02 01</t>
  </si>
  <si>
    <t>-68509058</t>
  </si>
  <si>
    <t>254</t>
  </si>
  <si>
    <t>997013814</t>
  </si>
  <si>
    <t>Poplatek za uložení na skládce (skládkovné) stavebního odpadu izolací kód odpadu 17 06 04</t>
  </si>
  <si>
    <t>-398545807</t>
  </si>
  <si>
    <t>998</t>
  </si>
  <si>
    <t>Přesun hmot</t>
  </si>
  <si>
    <t>255</t>
  </si>
  <si>
    <t>998018003</t>
  </si>
  <si>
    <t>Přesun hmot ruční nebo dle POV  pro budovy v do 24 m</t>
  </si>
  <si>
    <t>1856447431</t>
  </si>
  <si>
    <t>PSV</t>
  </si>
  <si>
    <t>Práce a dodávky PSV</t>
  </si>
  <si>
    <t>711</t>
  </si>
  <si>
    <t>Izolace proti vodě, vlhkosti a plynům</t>
  </si>
  <si>
    <t>256</t>
  </si>
  <si>
    <t>711111001</t>
  </si>
  <si>
    <t>Provedení izolace proti zemní vlhkosti vodorovné za studena nátěrem penetračním</t>
  </si>
  <si>
    <t>-1922639427</t>
  </si>
  <si>
    <t>(3,98+1,7*1,5)"PA2 - 2PP</t>
  </si>
  <si>
    <t>Mezisoučet</t>
  </si>
  <si>
    <t>257</t>
  </si>
  <si>
    <t>11163150</t>
  </si>
  <si>
    <t>lak penetrační asfaltový</t>
  </si>
  <si>
    <t>-1624515167</t>
  </si>
  <si>
    <t>208,414*0,0003 'Přepočtené koeficientem množství</t>
  </si>
  <si>
    <t>258</t>
  </si>
  <si>
    <t>711112001</t>
  </si>
  <si>
    <t>Provedení izolace proti zemní vlhkosti svislé za studena nátěrem penetračním</t>
  </si>
  <si>
    <t>-418902500</t>
  </si>
  <si>
    <t xml:space="preserve">3,5*(1,4+1,1+0,5+0,5)"na šachtě + základech </t>
  </si>
  <si>
    <t>259</t>
  </si>
  <si>
    <t>902717180</t>
  </si>
  <si>
    <t>12,25*0,00035 'Přepočtené koeficientem množství</t>
  </si>
  <si>
    <t>260</t>
  </si>
  <si>
    <t>711112131</t>
  </si>
  <si>
    <t xml:space="preserve">Provedení izolace proti zemní vlhkosti svislé za studena nástřikem </t>
  </si>
  <si>
    <t>10243866</t>
  </si>
  <si>
    <t>0,6*(2+2+3,7+1,8+0,5)+0,6*(6,2+1,8)+0,6*3,8-1,97*0,6+0,63*0,6*2+0,6*(2,55+1,45*2+0,3*2)"pro FA3,FA4</t>
  </si>
  <si>
    <t>Mezisoučet"venek</t>
  </si>
  <si>
    <t>2,4*(2,63*2+4,31*2)"mč-204</t>
  </si>
  <si>
    <t>2*(2,55+5,2+6,3+0,58+2,57+0,6+0,81+4,75+3,4+4,87+6,03+6,12+2,74+6,12+2,3+1,32+4,52)*0,7"1PP - do výše 0,7m všude SA1, SA3.2,SA2</t>
  </si>
  <si>
    <t>2*(4,75+2,55+5,2+6,3+0,58+2,57+0,6+0,81+1,6+1,5+6,12+2,74+0,6+1,385+0,5+1,32+2,74+6,12+2,3+1,32+4,52*2)"1PP - nad 0,7m v místě dle SA2</t>
  </si>
  <si>
    <t>261</t>
  </si>
  <si>
    <t>181010</t>
  </si>
  <si>
    <t xml:space="preserve">Remmers Kiesol 5kg - tekutý mineralizační koncentrát jako systémová složka pro izolaci a sanaci starých staveb </t>
  </si>
  <si>
    <t>kg</t>
  </si>
  <si>
    <t>176815316</t>
  </si>
  <si>
    <t>316,25*0,3 'Přepočtené koeficientem množství</t>
  </si>
  <si>
    <t>262</t>
  </si>
  <si>
    <t>711112131R</t>
  </si>
  <si>
    <t>Provedení izolace proti zemní vlhkosti svislé za studena nátěrem</t>
  </si>
  <si>
    <t>-1844880955</t>
  </si>
  <si>
    <t>3*1,6+2,2*1,7+2,2*1,5"vedle objektu skladba FP1 - jako kotvící můstek</t>
  </si>
  <si>
    <t>0,6*(2+2+3,7+1,8+0,5)+0,6*(6,2+1,8)+0,6*3,8-1,97*0,6+0,63*0,6*2+0,6*(2,55+1,45*2+0,3*2)"pro FA3,FA4 - jako kotvící můstek</t>
  </si>
  <si>
    <t>(0,6*(2+2+3,7+1,8+0,5)+0,6*(6,2+1,8)+0,6*3,8-1,97*0,6+0,63*0,6*2+0,6*(2,55+1,45*2+0,3*2))*3"pro FA3,FA4 - jako hydroizolační stěrka 3*</t>
  </si>
  <si>
    <t>Mezisoučet"2PP - jako kotvící můstek</t>
  </si>
  <si>
    <t>Mezisoučet"1PP - jako kotvící můstek</t>
  </si>
  <si>
    <t>2,4*(2,63*2+4,31*2)*3"mč-204</t>
  </si>
  <si>
    <t>2,4*(3,4*2+1,3+4,7*2+2,68)*3"mč-202,-203</t>
  </si>
  <si>
    <t>Mezisoučet"2PP - jako hydroizolační nátěr 3*</t>
  </si>
  <si>
    <t>2*(2,55+5,2+6,3+0,58+2,57+0,6+0,81+4,75+3,4+4,87+6,03+6,12+2,74+6,12+2,3+1,32+4,52)*0,7*3"1PP - do výše 0,7m všude SA1, SA3.2,SA2</t>
  </si>
  <si>
    <t>2*(4,75+2,55+5,2+6,3+0,58+2,57+0,6+0,81+1,6+1,5+6,12+2,74+0,6+1,385+0,5+1,32+2,74+6,12+2,3+1,32+4,52*2)*3"1PP - nad 0,7m v místě dle SA2</t>
  </si>
  <si>
    <t>Mezisoučet"1PP - jako  jako hydroizolační nátěr 3*</t>
  </si>
  <si>
    <t>263</t>
  </si>
  <si>
    <t>043025</t>
  </si>
  <si>
    <t>Remmers Sulfatexschlamme - minerální izolační stěrka v systému Kiesol, odolná vůči síranům</t>
  </si>
  <si>
    <t>-1492113320</t>
  </si>
  <si>
    <t>1229,48*1,6 'Přepočtené koeficientem množství</t>
  </si>
  <si>
    <t>264</t>
  </si>
  <si>
    <t>711112133</t>
  </si>
  <si>
    <t>Provedení izolace proti zemní vlhkosti svislé za studena stěrkou nebo vícevrstvým nátěrem</t>
  </si>
  <si>
    <t>-1005987055</t>
  </si>
  <si>
    <t>265</t>
  </si>
  <si>
    <t>301425</t>
  </si>
  <si>
    <t>Remmers Multibaudicht 2K - bezrospouštědlová minerální izolační stěrka modifikovaná plastem s vlastnostmi živičné stěrky</t>
  </si>
  <si>
    <t>675315338</t>
  </si>
  <si>
    <t>11,84*4,4 'Přepočtené koeficientem množství</t>
  </si>
  <si>
    <t>266</t>
  </si>
  <si>
    <t>711141559</t>
  </si>
  <si>
    <t>Provedení izolace proti zemní vlhkosti pásy přitavením vodorovné NAIP</t>
  </si>
  <si>
    <t>-1561392791</t>
  </si>
  <si>
    <t>267</t>
  </si>
  <si>
    <t>62855001</t>
  </si>
  <si>
    <t>pás asfaltový natavitelný modifikovaný SBS tl 4,0mm s vložkou z polyesterové rohože a spalitelnou PE fólií nebo jemnozrnný minerálním posypem na horním povrchu</t>
  </si>
  <si>
    <t>-977417823</t>
  </si>
  <si>
    <t>208,414*1,15 'Přepočtené koeficientem množství</t>
  </si>
  <si>
    <t>268</t>
  </si>
  <si>
    <t>711142559</t>
  </si>
  <si>
    <t>Provedení izolace proti zemní vlhkosti pásy přitavením svislé NAIP</t>
  </si>
  <si>
    <t>-1728746494</t>
  </si>
  <si>
    <t>269</t>
  </si>
  <si>
    <t>-897356454</t>
  </si>
  <si>
    <t xml:space="preserve">3,5*(1,4+1,1+0,5+0,5)*1,2"na šachtě + základech </t>
  </si>
  <si>
    <t>270</t>
  </si>
  <si>
    <t>711161253</t>
  </si>
  <si>
    <t>Izolace proti zemní vlhkosti nopovou fólií čtyřvrstvý systém svislá, nopek v 9,0 mm</t>
  </si>
  <si>
    <t>1100643332</t>
  </si>
  <si>
    <t xml:space="preserve">3*1,6+2,2*1,7+2,2*1,5"vedle objektu skladba FP1 </t>
  </si>
  <si>
    <t>271</t>
  </si>
  <si>
    <t>711161384</t>
  </si>
  <si>
    <t>Izolace proti zemní vlhkosti nopovou fólií ukončení provětrávací lištou</t>
  </si>
  <si>
    <t>618535475</t>
  </si>
  <si>
    <t xml:space="preserve">3+1,7+1,5"vedle objektu skladba FP1 </t>
  </si>
  <si>
    <t>272</t>
  </si>
  <si>
    <t>715291901R</t>
  </si>
  <si>
    <t>Vyrovnání povrchů maltou prům.tl.20mm</t>
  </si>
  <si>
    <t>-1457489402</t>
  </si>
  <si>
    <t>273</t>
  </si>
  <si>
    <t>042625</t>
  </si>
  <si>
    <t>Remmmers WP DS LEVELL - Těsnicí malta s vysokou odolností vůči síranům</t>
  </si>
  <si>
    <t>-517712852</t>
  </si>
  <si>
    <t>316,25*12 'Přepočtené koeficientem množství</t>
  </si>
  <si>
    <t>274</t>
  </si>
  <si>
    <t>998711103</t>
  </si>
  <si>
    <t>Přesun hmot tonážní pro izolace proti vodě, vlhkosti a plynům v objektech výšky do 60 m</t>
  </si>
  <si>
    <t>1218585290</t>
  </si>
  <si>
    <t>275</t>
  </si>
  <si>
    <t>998711181</t>
  </si>
  <si>
    <t>Příplatek k přesunu hmot tonážní 711 prováděný bez použití mechanizace</t>
  </si>
  <si>
    <t>1206259282</t>
  </si>
  <si>
    <t>712</t>
  </si>
  <si>
    <t>Povlakové krytiny</t>
  </si>
  <si>
    <t>276</t>
  </si>
  <si>
    <t>712300833</t>
  </si>
  <si>
    <t>Odstranění povlakové krytiny střech do 10° třívrstvé</t>
  </si>
  <si>
    <t>1733879380</t>
  </si>
  <si>
    <t>5,59+0,3*2*(2,4+2,4)+0,5*1,1"terasa 2,18 včetně vytažení na stěnu</t>
  </si>
  <si>
    <t>277</t>
  </si>
  <si>
    <t>712300843</t>
  </si>
  <si>
    <t>Odstranění povlakové krytiny střech do 10° od zbytkového asfaltového pásu odsekáním</t>
  </si>
  <si>
    <t>-1328023185</t>
  </si>
  <si>
    <t>278</t>
  </si>
  <si>
    <t>712311101</t>
  </si>
  <si>
    <t>Provedení povlakové krytiny střech do 10° za studena lakem penetračním nebo asfaltovým</t>
  </si>
  <si>
    <t>364205001</t>
  </si>
  <si>
    <t>5,58+0,35*4*2,4"terasa mč218 včetně 350mm na svislé kce - skl.TA1</t>
  </si>
  <si>
    <t>279</t>
  </si>
  <si>
    <t>1740784723</t>
  </si>
  <si>
    <t>8,94*0,0003 'Přepočtené koeficientem množství</t>
  </si>
  <si>
    <t>280</t>
  </si>
  <si>
    <t>712341559</t>
  </si>
  <si>
    <t>Provedení povlakové krytiny střech do 10° pásy NAIP přitavením v plné ploše včetně opracování detailů</t>
  </si>
  <si>
    <t>-1036471168</t>
  </si>
  <si>
    <t>(5,59+0,5*1,1+4*2,4*0,3)"terasa mč218 skl.TA1  vrchní</t>
  </si>
  <si>
    <t>281</t>
  </si>
  <si>
    <t>885456737</t>
  </si>
  <si>
    <t>282</t>
  </si>
  <si>
    <t>712341659</t>
  </si>
  <si>
    <t>Provedení povlakové krytiny střech do 10° pásy NAIP přitavením bodově</t>
  </si>
  <si>
    <t>582016933</t>
  </si>
  <si>
    <t>(5,59+0,5*1,1+4*2,4*0,3)"terasa mč218 skl.TA1  podkladní</t>
  </si>
  <si>
    <t>283</t>
  </si>
  <si>
    <t>-1583920873</t>
  </si>
  <si>
    <t>10,824</t>
  </si>
  <si>
    <t>284</t>
  </si>
  <si>
    <t>998712103</t>
  </si>
  <si>
    <t>Přesun hmot tonážní tonážní pro krytiny povlakové v objektech v do 24 m</t>
  </si>
  <si>
    <t>-1205728599</t>
  </si>
  <si>
    <t>285</t>
  </si>
  <si>
    <t>998712181</t>
  </si>
  <si>
    <t>Příplatek k přesunu hmot tonážní 712 prováděný bez použití mechanizace</t>
  </si>
  <si>
    <t>869949561</t>
  </si>
  <si>
    <t>713</t>
  </si>
  <si>
    <t>Izolace tepelné</t>
  </si>
  <si>
    <t>286</t>
  </si>
  <si>
    <t>713121111</t>
  </si>
  <si>
    <t>Montáž izolace tepelné podlah volně kladenými rohožemi, pásy, dílci, deskami 1 vrstva</t>
  </si>
  <si>
    <t>-1407141345</t>
  </si>
  <si>
    <t>287</t>
  </si>
  <si>
    <t>28375922</t>
  </si>
  <si>
    <t>deska EPS 200 do plochých střech a podlah λ=0,034 tl 60mm</t>
  </si>
  <si>
    <t>641438987</t>
  </si>
  <si>
    <t>288</t>
  </si>
  <si>
    <t>28375926</t>
  </si>
  <si>
    <t>deska EPS 200 do plochých střech a podlah λ=0,034 tl 100mm</t>
  </si>
  <si>
    <t>1823521806</t>
  </si>
  <si>
    <t>136,527*1,02 'Přepočtené koeficientem množství</t>
  </si>
  <si>
    <t>289</t>
  </si>
  <si>
    <t>713121121</t>
  </si>
  <si>
    <t>Montáž izolace tepelné podlah volně kladenými rohožemi, pásy, dílci, deskami 2 vrstvy</t>
  </si>
  <si>
    <t>-287727292</t>
  </si>
  <si>
    <t>123"dle vč.F1126 - skl.PA11</t>
  </si>
  <si>
    <t>6,18+11,73"dle skl.PA10</t>
  </si>
  <si>
    <t>290</t>
  </si>
  <si>
    <t>631481551</t>
  </si>
  <si>
    <t>deska tepelně izolační minerální univerzální λ=0,035 tl 120mm</t>
  </si>
  <si>
    <t>-9537310</t>
  </si>
  <si>
    <t>123*2,04</t>
  </si>
  <si>
    <t>291</t>
  </si>
  <si>
    <t>28375921</t>
  </si>
  <si>
    <t>deska EPS 200 do plochých střech a podlah λ=0,034 tl 50mm</t>
  </si>
  <si>
    <t>-1791930603</t>
  </si>
  <si>
    <t>(6,18+11,73)*1,04"dle skl.PA10</t>
  </si>
  <si>
    <t>292</t>
  </si>
  <si>
    <t>63151434</t>
  </si>
  <si>
    <t>deska tepelně izolační minerální plovoucích podlah λ=0,036-0,037 tl 20mm</t>
  </si>
  <si>
    <t>1244277472</t>
  </si>
  <si>
    <t>293</t>
  </si>
  <si>
    <t>713131131</t>
  </si>
  <si>
    <t>Montáž izolace tepelné stěn nastřelením rohoží, pásů, dílců, desek uvnitř objektu</t>
  </si>
  <si>
    <t>126270144</t>
  </si>
  <si>
    <t>0,6*(5,3+4,5+0,5+6+6,2+3+7+5,3)+0,75*2*5,5"skladba SA6  - 3NP</t>
  </si>
  <si>
    <t>294</t>
  </si>
  <si>
    <t>63148155</t>
  </si>
  <si>
    <t>deska tepelně izolační minerální univerzální λ=0,035 tl 120mm - dle skl.SA6</t>
  </si>
  <si>
    <t>1557541268</t>
  </si>
  <si>
    <t>30,93*1,05 'Přepočtené koeficientem množství</t>
  </si>
  <si>
    <t>295</t>
  </si>
  <si>
    <t>713151111</t>
  </si>
  <si>
    <t>Montáž izolace tepelné střech šikmých kladené volně mezi krokve rohoží, pásů, desek</t>
  </si>
  <si>
    <t>2127419604</t>
  </si>
  <si>
    <t>3,3*4+1,5*4*2+2,2*1,7"v kotelně a chodbě dle skladeb SP7,SP8</t>
  </si>
  <si>
    <t>296</t>
  </si>
  <si>
    <t>63148154</t>
  </si>
  <si>
    <t>deska tepelně izolační minerální univerzální λ=0,035 tl 100mm - dle PD</t>
  </si>
  <si>
    <t>1817187067</t>
  </si>
  <si>
    <t>2*1,5*4*1,04"v kotelně a chodbě dle skladeb SP8</t>
  </si>
  <si>
    <t>297</t>
  </si>
  <si>
    <t>63148157</t>
  </si>
  <si>
    <t>deska tepelně izolační minerální  univerzální λ=0,035 tl 160mm - dle PD</t>
  </si>
  <si>
    <t>-1810561076</t>
  </si>
  <si>
    <t>(3,3*4+2,2*1,7)*1,04"v kotelně a chodbě dle skladeb SP7</t>
  </si>
  <si>
    <t>298</t>
  </si>
  <si>
    <t>713211181</t>
  </si>
  <si>
    <t>Montáž izolace tepelné podlah vrstva desek plně do tmelu</t>
  </si>
  <si>
    <t>1928953131</t>
  </si>
  <si>
    <t>Součet"lepeno z důvodu vytvoření bednění pro stropní trámečky dle statiky</t>
  </si>
  <si>
    <t>299</t>
  </si>
  <si>
    <t>28375867</t>
  </si>
  <si>
    <t>deska EPS 70 se zvýšenou pevností λ=0,039 tl 40mm</t>
  </si>
  <si>
    <t>591645832</t>
  </si>
  <si>
    <t>31,568*1,1 'Přepočtené koeficientem množství</t>
  </si>
  <si>
    <t>300</t>
  </si>
  <si>
    <t>28375005</t>
  </si>
  <si>
    <t>deska EPS 70 se zvýšenou pevností λ=0,039 tl 60mm</t>
  </si>
  <si>
    <t>-1255184453</t>
  </si>
  <si>
    <t>72,859*1,1 'Přepočtené koeficientem množství</t>
  </si>
  <si>
    <t>301</t>
  </si>
  <si>
    <t>713291122</t>
  </si>
  <si>
    <t>Montáž izolace tepelné parotěsné zábrany stropů vrchem asfaltovým pásem</t>
  </si>
  <si>
    <t>1621892895</t>
  </si>
  <si>
    <t>0,45*0,5*11+((0,15+0,15+0,29+0,29+0,206)*1+0,5*0,25)*11"na nosníkách dle det.D3</t>
  </si>
  <si>
    <t>302</t>
  </si>
  <si>
    <t>62866281</t>
  </si>
  <si>
    <t>pás asfaltový samolepicí modifikovaný SBS tl 3mm s vložkou ze skleněné tkaniny se spalitelnou fólií nebo jemnozrnným minerálním posypem nebo textilií na horním povrchu</t>
  </si>
  <si>
    <t>131731126</t>
  </si>
  <si>
    <t>15,796*1,15 'Přepočtené koeficientem množství</t>
  </si>
  <si>
    <t>303</t>
  </si>
  <si>
    <t>713191133</t>
  </si>
  <si>
    <t>Montáž izolace tepelné podlah, stropů vrchem nebo střech překrytí fólií s přelepeným spojem</t>
  </si>
  <si>
    <t>-875088833</t>
  </si>
  <si>
    <t>304</t>
  </si>
  <si>
    <t>28329324</t>
  </si>
  <si>
    <t>fólie kontaktní difuzně propustná pro doplňkovou hydroizolační vrstvu, třívrstvá mikroporézní PP 130-135g/m2</t>
  </si>
  <si>
    <t>-421519324</t>
  </si>
  <si>
    <t>123*1,1 'Přepočtené koeficientem množství</t>
  </si>
  <si>
    <t>305</t>
  </si>
  <si>
    <t>28329297</t>
  </si>
  <si>
    <t>páska spojovací oboustranně lepící parotěsných folií š 9mm</t>
  </si>
  <si>
    <t>-1904868103</t>
  </si>
  <si>
    <t>123*1,5*1,05</t>
  </si>
  <si>
    <t>306</t>
  </si>
  <si>
    <t>713361121</t>
  </si>
  <si>
    <t>Montáž izolace tepelné těles tvarovkami nebo deskami plocha tvarová 1 vrstvá</t>
  </si>
  <si>
    <t>1812500166</t>
  </si>
  <si>
    <t>0,45*0,5*11+((0,15+0,15+0,29+0,29+0,206)*1)*11"na nosníkách a stropě dle det.D3</t>
  </si>
  <si>
    <t>307</t>
  </si>
  <si>
    <t>28372022</t>
  </si>
  <si>
    <t>deska EPS 150 pro trvalé zatížení v tlaku (max. 3000kg/m2)</t>
  </si>
  <si>
    <t>1366954350</t>
  </si>
  <si>
    <t>(14,421*0,05+0,24*2*0,05*11)*1,2</t>
  </si>
  <si>
    <t>308</t>
  </si>
  <si>
    <t>998713103</t>
  </si>
  <si>
    <t>Přesun hmot tonážní pro izolace tepelné v objektech v do 24 m</t>
  </si>
  <si>
    <t>488751610</t>
  </si>
  <si>
    <t>309</t>
  </si>
  <si>
    <t>998713181</t>
  </si>
  <si>
    <t>Příplatek k přesunu hmot tonážní 713 prováděný bez použití mechanizace</t>
  </si>
  <si>
    <t>1957755517</t>
  </si>
  <si>
    <t>714</t>
  </si>
  <si>
    <t>Akustická a protiotřesová opatření</t>
  </si>
  <si>
    <t>310</t>
  </si>
  <si>
    <t>714121013</t>
  </si>
  <si>
    <t>Montáž podstropních panelů s rozšířenou zvukovou pohltivostí zavěšených na skrytý rošt</t>
  </si>
  <si>
    <t>2085914001</t>
  </si>
  <si>
    <t>2,4*4,2"</t>
  </si>
  <si>
    <t>4,2*4,8-1,2*0,6/2</t>
  </si>
  <si>
    <t>311</t>
  </si>
  <si>
    <t>59036035</t>
  </si>
  <si>
    <t>panel akustický skrytý nosný rastr bílá tl 20mm</t>
  </si>
  <si>
    <t>-1844278891</t>
  </si>
  <si>
    <t>(4,2*4,8-1,2*0,6/2)*1,05"PD 1.1 - 1200*600*20mm</t>
  </si>
  <si>
    <t>312</t>
  </si>
  <si>
    <t>59036040</t>
  </si>
  <si>
    <t>panel akustický velkoformátový skrytý nosný rastr bílá tl 20mm</t>
  </si>
  <si>
    <t>-2013752317</t>
  </si>
  <si>
    <t>2,4*4,2*1,05"PD1.1 - 2400*600*20mm</t>
  </si>
  <si>
    <t>313</t>
  </si>
  <si>
    <t>714121022</t>
  </si>
  <si>
    <t>Montáž podstropních panelů s rozšířenou zvukovou pohltivostí lepených na strop</t>
  </si>
  <si>
    <t>-1243132343</t>
  </si>
  <si>
    <t>2,4*2,4*2+2,4*3,6*2+2,4*2,4*2-1,2*1,2/2*2"PD1.1</t>
  </si>
  <si>
    <t>314</t>
  </si>
  <si>
    <t>59036370</t>
  </si>
  <si>
    <t>panel akustický bez roštu zkosené hrany nedemontovatelné, barvená hrana, tl 40mm - dle specifikace v PD</t>
  </si>
  <si>
    <t>-987961886</t>
  </si>
  <si>
    <t>(2,4*2,4*2+2,4*3,6*2+2,4*2,4*2-1,2*1,2/2*2)*1,05"PD1.2</t>
  </si>
  <si>
    <t>315</t>
  </si>
  <si>
    <t>714121041</t>
  </si>
  <si>
    <t>Montáž napojení podhledu z akustických panelů obvodovou lištou na stěnu</t>
  </si>
  <si>
    <t>664019607</t>
  </si>
  <si>
    <t>(2,4+4,2)*2"</t>
  </si>
  <si>
    <t>(4,2+4,8)*2</t>
  </si>
  <si>
    <t>316</t>
  </si>
  <si>
    <t>59036253</t>
  </si>
  <si>
    <t>lišta obvodová rastru nosného pro kazetové minerální podhledy Pz lakovaná v 22mm dl 3m</t>
  </si>
  <si>
    <t>875373070</t>
  </si>
  <si>
    <t>31,2*1,05 'Přepočtené koeficientem množství</t>
  </si>
  <si>
    <t>317</t>
  </si>
  <si>
    <t>998714103</t>
  </si>
  <si>
    <t>Přesun hmot tonážní pro akustická a protiotřesová opatření v objektech v do 24 m</t>
  </si>
  <si>
    <t>-1555796382</t>
  </si>
  <si>
    <t>318</t>
  </si>
  <si>
    <t>998714181</t>
  </si>
  <si>
    <t>Příplatek k přesunu hmot tonážní 714 prováděný bez použití mechanizace</t>
  </si>
  <si>
    <t>-540546018</t>
  </si>
  <si>
    <t>721</t>
  </si>
  <si>
    <t>Zdravotechnika - vnitřní kanalizace</t>
  </si>
  <si>
    <t>319</t>
  </si>
  <si>
    <t>721173401</t>
  </si>
  <si>
    <t>Potrubí kanalizační z PVC SN 4 svodné DN 110</t>
  </si>
  <si>
    <t>-1034547904</t>
  </si>
  <si>
    <t>14+2+6"odvodnění výtahové šachty</t>
  </si>
  <si>
    <t>12"odvodnění drenáže 2PP</t>
  </si>
  <si>
    <t>320</t>
  </si>
  <si>
    <t>721173403</t>
  </si>
  <si>
    <t>Potrubí kanalizační z PVC SN 4 svodné DN 160</t>
  </si>
  <si>
    <t>-1968519175</t>
  </si>
  <si>
    <t>16*0,7"štěrky ozn.1</t>
  </si>
  <si>
    <t>4,5*5"štěrky ozn.2</t>
  </si>
  <si>
    <t>4,2*4"štěrky ozn.3</t>
  </si>
  <si>
    <t>Mezisoučet"potrubí pro propoejení štěrků - vč.F1123</t>
  </si>
  <si>
    <t>1+0,75+0,9+0,75+0,4"chráničky pro potrubí odvodnění šachty a drenáže</t>
  </si>
  <si>
    <t>321</t>
  </si>
  <si>
    <t>721173404</t>
  </si>
  <si>
    <t>Potrubí kanalizační z PVC SN 4 svodné DN 200</t>
  </si>
  <si>
    <t>-236879118</t>
  </si>
  <si>
    <t xml:space="preserve">3*0,9"chráničky v prostupech základy </t>
  </si>
  <si>
    <t xml:space="preserve">8*1,3"chráničky v prostupech základy </t>
  </si>
  <si>
    <t>322</t>
  </si>
  <si>
    <t>998721103</t>
  </si>
  <si>
    <t>Přesun hmot tonážní pro vnitřní kanalizace v objektech v do 24 m</t>
  </si>
  <si>
    <t>-198564703</t>
  </si>
  <si>
    <t>323</t>
  </si>
  <si>
    <t>998721181</t>
  </si>
  <si>
    <t>Příplatek k přesunu hmot tonážní 721 prováděný bez použití mechanizace</t>
  </si>
  <si>
    <t>-1539989644</t>
  </si>
  <si>
    <t>762</t>
  </si>
  <si>
    <t>Konstrukce tesařské</t>
  </si>
  <si>
    <t>324</t>
  </si>
  <si>
    <t>762083122</t>
  </si>
  <si>
    <t>Impregnace řeziva proti dřevokaznému hmyzu, houbám a plísním máčením třída ohrožení 3 a 4</t>
  </si>
  <si>
    <t>904683881</t>
  </si>
  <si>
    <t>0,312+0,735+1,328+0,966</t>
  </si>
  <si>
    <t>325</t>
  </si>
  <si>
    <t>762211120</t>
  </si>
  <si>
    <t>Montáž schodiště přímočarého z prken bez podstupnice šířka ramene do 1m</t>
  </si>
  <si>
    <t>-1417613971</t>
  </si>
  <si>
    <t>1,3"schodiště v půdním prostoru</t>
  </si>
  <si>
    <t>326</t>
  </si>
  <si>
    <t>60515R</t>
  </si>
  <si>
    <t>dodávka schodiště v půdním prostoru</t>
  </si>
  <si>
    <t>ks</t>
  </si>
  <si>
    <t>-612897480</t>
  </si>
  <si>
    <t>327</t>
  </si>
  <si>
    <t>762211240R</t>
  </si>
  <si>
    <t>Montáž schodiště přímočarého s podstupnicemi šířka ramene do 1,5 m</t>
  </si>
  <si>
    <t>-1389117969</t>
  </si>
  <si>
    <t>1,25"schody ke kotelně</t>
  </si>
  <si>
    <t>328</t>
  </si>
  <si>
    <t>60510000</t>
  </si>
  <si>
    <t xml:space="preserve">dodávka schodiště ke kotelně - kompletní provedení - nosná konstrukce z hranolů + stupnice a podstupnice z fošen + obednění stupnic i podstupnic CETRIS </t>
  </si>
  <si>
    <t>1583986134</t>
  </si>
  <si>
    <t>329</t>
  </si>
  <si>
    <t>762222141</t>
  </si>
  <si>
    <t>Montáž zábradlí rovného osové vzdálenosti sloupků do 1500 mm</t>
  </si>
  <si>
    <t>1435299673</t>
  </si>
  <si>
    <t>3,5+2,5"půdní prostor</t>
  </si>
  <si>
    <t>330</t>
  </si>
  <si>
    <t>605111R</t>
  </si>
  <si>
    <t>zábradlí v půdním prostoru</t>
  </si>
  <si>
    <t>-1901602981</t>
  </si>
  <si>
    <t>331</t>
  </si>
  <si>
    <t>762332932</t>
  </si>
  <si>
    <t>Montáž doplnění části střešní vazby z hranolů průřezové plochy do 224 cm2</t>
  </si>
  <si>
    <t>-223952633</t>
  </si>
  <si>
    <t xml:space="preserve">3,5*2*5"kleštiny dle skl.SP7 pro kotelnu </t>
  </si>
  <si>
    <t>332</t>
  </si>
  <si>
    <t>762341911</t>
  </si>
  <si>
    <t>Vyřezání části laťování střech průřezu latí do 25 cm2 plochy jednotlivě do 1 m2</t>
  </si>
  <si>
    <t>-562734907</t>
  </si>
  <si>
    <t>0,6*0,6+0,3*0,3*4+0,15*0,15*7"valbová střecha</t>
  </si>
  <si>
    <t>333</t>
  </si>
  <si>
    <t>762341931</t>
  </si>
  <si>
    <t>Vyřezání části bednění střech z prken tl do 32 mm plochy jednotlivě do 1 m2</t>
  </si>
  <si>
    <t>-141439765</t>
  </si>
  <si>
    <t>0,15*4*2+0,3*4"otvory pro prostupy střechou pultovou</t>
  </si>
  <si>
    <t>4*0,6+0,3*4+0,15*4*7"valbová střecha</t>
  </si>
  <si>
    <t>334</t>
  </si>
  <si>
    <t>762395000</t>
  </si>
  <si>
    <t>Spojovací prostředky pro montáž krovu, bednění, laťování, světlíky, klíny</t>
  </si>
  <si>
    <t>-1330256798</t>
  </si>
  <si>
    <t>0,312+0,735</t>
  </si>
  <si>
    <t>335</t>
  </si>
  <si>
    <t>762429001</t>
  </si>
  <si>
    <t>Montáž obložení stropu podkladový rošt</t>
  </si>
  <si>
    <t>427870929</t>
  </si>
  <si>
    <t>3/0,2*4"rošt z prken dle skl SP7</t>
  </si>
  <si>
    <t>3*5"svislé hranolky dle skl.SP7</t>
  </si>
  <si>
    <t>6*4"vodorovné hranolky dle skl.SP7</t>
  </si>
  <si>
    <t>4*4"hranolky ve skladbě SP8</t>
  </si>
  <si>
    <t>2,5/0,2*4"rošt z prken dle skl.SP7</t>
  </si>
  <si>
    <t>Součet"kotelna</t>
  </si>
  <si>
    <t>336</t>
  </si>
  <si>
    <t>60511120</t>
  </si>
  <si>
    <t>řezivo stavební prkna prismovaná středová tl 25(32)mm dl 2-5m</t>
  </si>
  <si>
    <t>-118222182</t>
  </si>
  <si>
    <t xml:space="preserve">3/0,2*4*0,024*0,1*1,1"rošt z prken </t>
  </si>
  <si>
    <t>2,5/0,2*4*0,028*0,1*1,1"rošt z prken</t>
  </si>
  <si>
    <t>337</t>
  </si>
  <si>
    <t>60512130</t>
  </si>
  <si>
    <t>hranol stavební řezivo průřezu do 224cm2 do dl 6m</t>
  </si>
  <si>
    <t>-1243431623</t>
  </si>
  <si>
    <t>3*5*1,1*0,05*0,08"svislé hranolky dle skl.S09</t>
  </si>
  <si>
    <t>6*4*1,1*0,05*0,08"vodorovné hranolky dle skl.S 09</t>
  </si>
  <si>
    <t>4*4*1,1*0,05*0,08"hranolky ve skladbě S08</t>
  </si>
  <si>
    <t>35*0,08*0,16*1,1"kleštiny</t>
  </si>
  <si>
    <t>338</t>
  </si>
  <si>
    <t>762430014</t>
  </si>
  <si>
    <t>Obložení stěn z cementotřískových desek tl 16 mm na sraz šroubovaných</t>
  </si>
  <si>
    <t>65251180</t>
  </si>
  <si>
    <t>1,5*4"skl.SP8 kotelna</t>
  </si>
  <si>
    <t>339</t>
  </si>
  <si>
    <t>762512261</t>
  </si>
  <si>
    <t>Montáž podlahové kce podkladového roštu</t>
  </si>
  <si>
    <t>-1476158904</t>
  </si>
  <si>
    <t>3*(3,97+6,79+1+1,965+2,9+2,1+3,345+2,84+8,2+3,475)" rošt z latí  - podkroví</t>
  </si>
  <si>
    <t>340</t>
  </si>
  <si>
    <t>60514114</t>
  </si>
  <si>
    <t>řezivo jehličnaté lať impregnovaná dl 4 m</t>
  </si>
  <si>
    <t>282495295</t>
  </si>
  <si>
    <t>3*(3,97+6,79+1+1,965+2,9+2,1+3,345+2,84+8,2+3,475)*0,06*0,04*1,1" rošt z latí  - podkroví</t>
  </si>
  <si>
    <t>341</t>
  </si>
  <si>
    <t>762521104</t>
  </si>
  <si>
    <t>Položení podlahy z hrubých prken na sraz</t>
  </si>
  <si>
    <t>940740729</t>
  </si>
  <si>
    <t>(3,97+6,79+1+1,965+2,9+2,1+3,345+2,84+8,2+3,475)"revizní lávka</t>
  </si>
  <si>
    <t>342</t>
  </si>
  <si>
    <t>60511125</t>
  </si>
  <si>
    <t>řezivo stavební fošny prismované středové š do 160mm dl 2-5m</t>
  </si>
  <si>
    <t>-1193750557</t>
  </si>
  <si>
    <t>36,585*0,024*1,1</t>
  </si>
  <si>
    <t>343</t>
  </si>
  <si>
    <t>762595001</t>
  </si>
  <si>
    <t>Spojovací prostředky podlah a podkladových konstrukcí hřebíky, vruty</t>
  </si>
  <si>
    <t>1732777161</t>
  </si>
  <si>
    <t>344</t>
  </si>
  <si>
    <t>762751210</t>
  </si>
  <si>
    <t>Montáž prostorové vázané kce na hladko s ocelovými spojkami z hraněného řeziva plochy do 120 cm2</t>
  </si>
  <si>
    <t>-2079290990</t>
  </si>
  <si>
    <t>2*(3,97+6,79+1+1,965+2,9+2,1+3,345+2,84+8,2+3,475)"spodní rošt</t>
  </si>
  <si>
    <t>(3,97+6,79+1+1,965+2,9+2,1+3,345+2,84+8,2+3,475)/0,6*1,15*1"horní rošt</t>
  </si>
  <si>
    <t>345</t>
  </si>
  <si>
    <t>60512125</t>
  </si>
  <si>
    <t>hranol stavební řezivo průřezu do 120cm2 do dl 6m</t>
  </si>
  <si>
    <t>-1413392482</t>
  </si>
  <si>
    <t>2*(3,97+6,79+1+1,965+2,9+2,1+3,345+2,84+8,2+3,475)*0,08*0,12*1,1"spodní rošt</t>
  </si>
  <si>
    <t>(3,97+6,79+1+1,965+2,9+2,1+3,345+2,84+8,2+3,475)/0,6*1,15*1*0,06*0,12*1,1"horní rošt</t>
  </si>
  <si>
    <t>346</t>
  </si>
  <si>
    <t>713191411.1</t>
  </si>
  <si>
    <t>Příplatek za dodávku a montáž úhelníků pro přichycení hranolů</t>
  </si>
  <si>
    <t>-709008381</t>
  </si>
  <si>
    <t>2*(3,97+6,79+1+1,965+2,9+2,1+3,345+2,84+8,2+3,475)/1,5*1,1"spodní rošt</t>
  </si>
  <si>
    <t>(3,97+6,79+1+1,965+2,9+2,1+3,345+2,84+8,2+3,475)/0,6*1,15*1*2"horní rošt</t>
  </si>
  <si>
    <t>347</t>
  </si>
  <si>
    <t>998762103</t>
  </si>
  <si>
    <t>Přesun hmot tonážní pro kce tesařské v objektech v do 24 m</t>
  </si>
  <si>
    <t>-2049601439</t>
  </si>
  <si>
    <t>348</t>
  </si>
  <si>
    <t>998762181</t>
  </si>
  <si>
    <t>Příplatek k přesunu hmot tonážní 762 prováděný bez použití mechanizace</t>
  </si>
  <si>
    <t>-1409992859</t>
  </si>
  <si>
    <t>763</t>
  </si>
  <si>
    <t>Konstrukce suché výstavby</t>
  </si>
  <si>
    <t>349</t>
  </si>
  <si>
    <t>763111314</t>
  </si>
  <si>
    <t>SDK příčka tl 100 mm profil CW+UW 75 desky 1xA 12,5 s izolací EI 30 Rw do 45 dB</t>
  </si>
  <si>
    <t>1751697877</t>
  </si>
  <si>
    <t>2,65*2,925"SA5 - 2NP</t>
  </si>
  <si>
    <t>350</t>
  </si>
  <si>
    <t>763111323</t>
  </si>
  <si>
    <t>SDK příčka tl 100 mm profil CW+UW 75 desky 1xDF 12,5 s izolací EI 45 Rw do 49 dB</t>
  </si>
  <si>
    <t>-66992394</t>
  </si>
  <si>
    <t>2,7*2,6-0,8*1,97*2"SA 4.1 - 2NP</t>
  </si>
  <si>
    <t>351</t>
  </si>
  <si>
    <t>763111431</t>
  </si>
  <si>
    <t>SDK příčka tl 100 mm profil CW+UW 50 desky 2xH2 12,5 TI 50 mm EI 60 Rw 50 dB</t>
  </si>
  <si>
    <t>-1245643775</t>
  </si>
  <si>
    <t>2,62*(1,4+1,875)-0,7*1,97"SA4.2 - 2NP</t>
  </si>
  <si>
    <t>352</t>
  </si>
  <si>
    <t>763111714</t>
  </si>
  <si>
    <t>SDK příčka zalomení</t>
  </si>
  <si>
    <t>751367634</t>
  </si>
  <si>
    <t>(1,1+2*2,1)*2"vytvoření odskoku  - ostění pro osazení dveří - kotelna 3NP a do půdy</t>
  </si>
  <si>
    <t>353</t>
  </si>
  <si>
    <t>763111717</t>
  </si>
  <si>
    <t>SDK příčka základní penetrační nátěr</t>
  </si>
  <si>
    <t>475727313</t>
  </si>
  <si>
    <t>49,343+7,202+3,868+7,751"</t>
  </si>
  <si>
    <t>354</t>
  </si>
  <si>
    <t>763111720</t>
  </si>
  <si>
    <t>SDK příčka vyztužení pro osazení skříněk, polic atd.</t>
  </si>
  <si>
    <t>264303546</t>
  </si>
  <si>
    <t>1"pro madlo do kotelny</t>
  </si>
  <si>
    <t>355</t>
  </si>
  <si>
    <t>763112325R</t>
  </si>
  <si>
    <t>SDK příčka mezibytová tl 205 mm zdvojený profil CW+UW 75 desky 2xH2 12,5 s dvojitou izolací EI 90 Rw do 69 dB</t>
  </si>
  <si>
    <t>818852255</t>
  </si>
  <si>
    <t>3*(1,49+2,155)-0,8*1,97+4,08*4-1*1+4*2,56+4*1,4+2,6*4-0,8*1,97"příčka S7 kolem kotelny</t>
  </si>
  <si>
    <t>356</t>
  </si>
  <si>
    <t>763121451</t>
  </si>
  <si>
    <t>SDK stěna předsazená tl 75 mm profil CW+UW 50 desky 2xDF 12,5 bez izolace EI 30</t>
  </si>
  <si>
    <t>-241906143</t>
  </si>
  <si>
    <t>3,6*(1,4+0,175)"mč103</t>
  </si>
  <si>
    <t>3,6*(0,25+0,25)"mč108</t>
  </si>
  <si>
    <t>3*0,25*2*2+(0,25+0,45)*3,8"mč102,212,215</t>
  </si>
  <si>
    <t>Součet"svislé kapotáže</t>
  </si>
  <si>
    <t>357</t>
  </si>
  <si>
    <t>763121467R</t>
  </si>
  <si>
    <t xml:space="preserve">SDK stěna předsazená tl 125 mm profil CW+UW 100 desky 2xH2 12,5 </t>
  </si>
  <si>
    <t>2054722949</t>
  </si>
  <si>
    <t>(1,25+0,25)*(2,035+1,975+0,25+0,95)"opláštění jádrofix</t>
  </si>
  <si>
    <t>358</t>
  </si>
  <si>
    <t>763121712</t>
  </si>
  <si>
    <t>SDK stěna předsazená zalomení</t>
  </si>
  <si>
    <t>-226708763</t>
  </si>
  <si>
    <t>3,6"mč103</t>
  </si>
  <si>
    <t>3,6"mč108</t>
  </si>
  <si>
    <t>Mezisoučet"svislé kapotáže</t>
  </si>
  <si>
    <t>(2,035+1,975+0,25+0,95)"opláštění jádrofix</t>
  </si>
  <si>
    <t>3*2+3,8"mč102,212,215</t>
  </si>
  <si>
    <t>359</t>
  </si>
  <si>
    <t>763121714</t>
  </si>
  <si>
    <t>SDK stěna předsazená základní penetrační nátěr</t>
  </si>
  <si>
    <t>1050952313</t>
  </si>
  <si>
    <t>13,13+7,815</t>
  </si>
  <si>
    <t>360</t>
  </si>
  <si>
    <t>763121751</t>
  </si>
  <si>
    <t>Příplatek k SDK stěně předsazené za plochu do 6 m2 jednotlivě</t>
  </si>
  <si>
    <t>866768209</t>
  </si>
  <si>
    <t>361</t>
  </si>
  <si>
    <t>763131511</t>
  </si>
  <si>
    <t>SDK podhled deska 1xA 12,5 bez izolace jednovrstvá spodní kce profil CD+UD</t>
  </si>
  <si>
    <t>1597890452</t>
  </si>
  <si>
    <t>(2,4+0,05+0,05+4,2+0,05+0,05)*2*(0,17+0,05)"</t>
  </si>
  <si>
    <t>(4,2+4,8+4*0,05)*2*(0,17+0,05)</t>
  </si>
  <si>
    <t>Mezisoučet"kapotáž podhledu PD1.1</t>
  </si>
  <si>
    <t>5,12*(0,81+0,7)"nad barem mč.103</t>
  </si>
  <si>
    <t>0,8*1,3"ukončení podhledu v 1NP k nástupnímu ramenu do 2NP</t>
  </si>
  <si>
    <t>362</t>
  </si>
  <si>
    <t>763131714</t>
  </si>
  <si>
    <t>SDK podhled základní penetrační nátěr</t>
  </si>
  <si>
    <t>-32490097</t>
  </si>
  <si>
    <t>21,4+0,4*1*2"mč302,301</t>
  </si>
  <si>
    <t>2,74*6,15"SP 6 -  schodiště 2NP + mč205 - parozábr</t>
  </si>
  <si>
    <t>370,973</t>
  </si>
  <si>
    <t>363</t>
  </si>
  <si>
    <t>763131721</t>
  </si>
  <si>
    <t>SDK podhled skoková změna v do 0,5 m</t>
  </si>
  <si>
    <t>1390134158</t>
  </si>
  <si>
    <t>(2,4+0,05+0,05+4,2+0,05+0,05)*2"</t>
  </si>
  <si>
    <t>(4,2+4,8+4*0,05)*2</t>
  </si>
  <si>
    <t>5,12"nad barem mč.103</t>
  </si>
  <si>
    <t>364</t>
  </si>
  <si>
    <t>763131751</t>
  </si>
  <si>
    <t>Montáž parotěsné zábrany nebo difuzní membrány do SDK</t>
  </si>
  <si>
    <t>1733251009</t>
  </si>
  <si>
    <t>3,3*4+1,5*4+2,2*1,7"v kotelně a chodbě dle skladeb SP7,SP8 - difuzní</t>
  </si>
  <si>
    <t>(3,3*4+1,5*4+2,2*1,7)"v kotelně a chodbě dle skladeb SP7,SP8 - parozábr</t>
  </si>
  <si>
    <t>(4,08*4-1-1+3*3,8+2,2*3)"do SA7 - parozábr</t>
  </si>
  <si>
    <t>87,77"SP 5 - 1NP</t>
  </si>
  <si>
    <t>4,5*11,6"SP6 - 1NP</t>
  </si>
  <si>
    <t>365</t>
  </si>
  <si>
    <t>592306770</t>
  </si>
  <si>
    <t>3,3*4+1,5*4+2,2*1,7"v kotelně a chodbě dle skladeb SP7,SP8</t>
  </si>
  <si>
    <t>22,94*1,1 'Přepočtené koeficientem množství</t>
  </si>
  <si>
    <t>366</t>
  </si>
  <si>
    <t>28329282</t>
  </si>
  <si>
    <t>fólie PE vyztužená Al vrstvou pro parotěsnou vrstvu 170g/m2</t>
  </si>
  <si>
    <t>-111126281</t>
  </si>
  <si>
    <t>(3,3*4+1,5*4+2,2*1,7)*1,04"v kotelně a chodbě dle skladeb SP7,SP8</t>
  </si>
  <si>
    <t>(4,08*4-1-1+3*3,8+2,2*3)*1,04"do SA7</t>
  </si>
  <si>
    <t>2,74*6,15*1,04"SP 6 -  schodiště 2NP + mč205</t>
  </si>
  <si>
    <t>87,77*1,04"SP 5 - 1NP</t>
  </si>
  <si>
    <t>4,5*11,6*1,04"SP6 - 1NP</t>
  </si>
  <si>
    <t>367</t>
  </si>
  <si>
    <t>28329291</t>
  </si>
  <si>
    <t>páska spojovací butylkaučuková oboustranně lepící parotěsných folií š 15mm</t>
  </si>
  <si>
    <t>1163668400</t>
  </si>
  <si>
    <t>(3,3*4+1,5*4+2,2*1,7)*1,1"v kotelně a chodbě dle skladeb SP7,SP8 - parozábr</t>
  </si>
  <si>
    <t>(4,08*4-1-1+3*3,8+2,2*3)*1,1"do SA7 - parozábr</t>
  </si>
  <si>
    <t>2,74*6,15*1,1"SP 6 -  schodiště 2NP + mč205 - parozábr</t>
  </si>
  <si>
    <t>87,77*1,1"SP 5 - 1NP</t>
  </si>
  <si>
    <t>4,5*11,6*1,1"SP6 - 1NP</t>
  </si>
  <si>
    <t>368</t>
  </si>
  <si>
    <t>28329309</t>
  </si>
  <si>
    <t>páska spojovací oboustranně lepící difúzních folií š 38mm</t>
  </si>
  <si>
    <t>-857007765</t>
  </si>
  <si>
    <t>(3,3*4+1,5*4+2,2*1,7)*1,1"v kotelně a chodbě dle skladeb SP7,SP8 - difuzní</t>
  </si>
  <si>
    <t>369</t>
  </si>
  <si>
    <t>763132121</t>
  </si>
  <si>
    <t>SDK podhled samostatný požární předěl 2xDF12,5 mm TI 40 mm 40 kg/m3 EI Z/S 45/60 dvouvrstvá spodní kce CD+UD</t>
  </si>
  <si>
    <t>-1499180424</t>
  </si>
  <si>
    <t>3,1*4+1,5*4+2*1,5"v kotelně a chodbě dle skladeb SP7,SP8</t>
  </si>
  <si>
    <t>8,04+3,83*4,125-1,25*1,2+5,06*4+0,3*1,7+5,04*1,875"2NP - skl.SP4</t>
  </si>
  <si>
    <t>44,81+31,93+8,6*4+12,2*1,94+4,7*1,15"SP4 - 1NP</t>
  </si>
  <si>
    <t>370</t>
  </si>
  <si>
    <t>763135101</t>
  </si>
  <si>
    <t>Montáž SDK kazetového podhledu z kazet 600x600 mm na zavěšenou viditelnou nosnou konstrukci</t>
  </si>
  <si>
    <t>-1902527130</t>
  </si>
  <si>
    <t>8,04+2,39*1,875+1,1*2,55+6,52+4,39+1,85+1,88+6,12+3,05+1,73+4,49+1,58+2,43"2NP</t>
  </si>
  <si>
    <t>2,74*1,7+1,15*(4,03+0,3+0,3)+1,65*0,95+1,2*1,4+1,37+3,66+12,67+4,21+1,93+4,12+1,84+5,29+8,22+1,7+1,94"1NP</t>
  </si>
  <si>
    <t>371</t>
  </si>
  <si>
    <t>59036072</t>
  </si>
  <si>
    <t>panel akustický nebarvená hrana zavěšený viditelný rošt bílá tl 15mm</t>
  </si>
  <si>
    <t>720511208</t>
  </si>
  <si>
    <t>49,366*1,05*0,5"předpoklad 50% nových desek a 50% stávajících demontovaných - dle skl.PD1.3</t>
  </si>
  <si>
    <t>(2,74*1,7+1,15*(4,03+0,3+0,3)+1,65*0,95+1,2*1,4+1,37+3,66+12,67+4,21+1,93+4,12+1,84+5,29+8,22+1,7+1,94)*1,05"1NP - PD1.3</t>
  </si>
  <si>
    <t>372</t>
  </si>
  <si>
    <t>763135811</t>
  </si>
  <si>
    <t>Demontáž podhledu sádrokartonového kazetového na roštu viditelném</t>
  </si>
  <si>
    <t>-2050779810</t>
  </si>
  <si>
    <t>11,02+8,63+15,6+8,04"mč 201,206,207,208 - vč.F112B4</t>
  </si>
  <si>
    <t>373</t>
  </si>
  <si>
    <t>763161761</t>
  </si>
  <si>
    <t>SDK podkroví desky 2xDF 12,5 TI 200 mm 15 kg/m3 REI 45 dvouvrstvá spodní kce profil CD+UD na krokvových závěsech</t>
  </si>
  <si>
    <t>864592411</t>
  </si>
  <si>
    <t>0,95*1,05"strop výtahu</t>
  </si>
  <si>
    <t>374</t>
  </si>
  <si>
    <t>763164637</t>
  </si>
  <si>
    <t>SDK obklad kcí tvaru U š do 1,2 m desky 2xDF 12,5</t>
  </si>
  <si>
    <t>1285672777</t>
  </si>
  <si>
    <t>1,1"mč301 - kapotáž</t>
  </si>
  <si>
    <t>375</t>
  </si>
  <si>
    <t>763181311</t>
  </si>
  <si>
    <t>Montáž jednokřídlové kovové zárubně SDK příčka</t>
  </si>
  <si>
    <t>313495813</t>
  </si>
  <si>
    <t>1"dveře do kotelny</t>
  </si>
  <si>
    <t>1"do půdy</t>
  </si>
  <si>
    <t>3"dveře ozn.20,21,22</t>
  </si>
  <si>
    <t>376</t>
  </si>
  <si>
    <t>55331315</t>
  </si>
  <si>
    <t>zárubeň ocelová pro sádrokarton s drážkou 125 levá/pravá 800 - PO</t>
  </si>
  <si>
    <t>-1557492912</t>
  </si>
  <si>
    <t>2"dveře 24,25</t>
  </si>
  <si>
    <t>377</t>
  </si>
  <si>
    <t>55331301</t>
  </si>
  <si>
    <t>zárubeň ocelová pro sádrokarton s drážkou 100 levá/pravá 700 - PO</t>
  </si>
  <si>
    <t>536264719</t>
  </si>
  <si>
    <t>1"dveře 20</t>
  </si>
  <si>
    <t>378</t>
  </si>
  <si>
    <t>55331303</t>
  </si>
  <si>
    <t>zárubeň ocelová pro sádrokarton s drážkou 100 levá/pravá 800 - PO</t>
  </si>
  <si>
    <t>2066218902</t>
  </si>
  <si>
    <t>2"dveře 21,22</t>
  </si>
  <si>
    <t>379</t>
  </si>
  <si>
    <t>763181421</t>
  </si>
  <si>
    <t>Výplně otvorů konstrukcí ze sádrokartonových desek  ztužující výplň otvoru pro dveře s UA a UW profilem, výšky příčky přes 2,75 do 3,25 m nebo zátěže dveřního křídla přes 25 kg</t>
  </si>
  <si>
    <t>-565894054</t>
  </si>
  <si>
    <t>1"dveře do půdy</t>
  </si>
  <si>
    <t>1"dveře ozn.20</t>
  </si>
  <si>
    <t>2"dveře ozn.21,22</t>
  </si>
  <si>
    <t>380</t>
  </si>
  <si>
    <t>763181422</t>
  </si>
  <si>
    <t>Ztužující výplň otvoru pro dveře pro příčky do 3,75 m</t>
  </si>
  <si>
    <t>-740851105</t>
  </si>
  <si>
    <t>381</t>
  </si>
  <si>
    <t>763411116</t>
  </si>
  <si>
    <t>Sanitární příčky do mokrého prostředí, kompaktní desky tl 13 mm</t>
  </si>
  <si>
    <t>-1021806853</t>
  </si>
  <si>
    <t>3,28*2,5-0,7*1,975"dle ozn.103</t>
  </si>
  <si>
    <t>1,85*2"dle ozn.101</t>
  </si>
  <si>
    <t>3,77*1,85-0,7*1,85*2+1*1,85"ozn.102</t>
  </si>
  <si>
    <t>382</t>
  </si>
  <si>
    <t>763411126</t>
  </si>
  <si>
    <t>Dveře sanitárních příček, kompaktní desky tl 13 mm, š do 800 mm, v do 2000 mm</t>
  </si>
  <si>
    <t>-1618731985</t>
  </si>
  <si>
    <t>1"dle ozn.103</t>
  </si>
  <si>
    <t>2"ozn.102</t>
  </si>
  <si>
    <t>383</t>
  </si>
  <si>
    <t>763411216</t>
  </si>
  <si>
    <t>Dělící přepážky k pisoárům, kompaktní desky tl 13 mm</t>
  </si>
  <si>
    <t>1525341704</t>
  </si>
  <si>
    <t>0,5*1,5"mč116</t>
  </si>
  <si>
    <t>384</t>
  </si>
  <si>
    <t>998763302</t>
  </si>
  <si>
    <t>Přesun hmot tonážní pro sádrokartonové konstrukce v objektech v do 12 m</t>
  </si>
  <si>
    <t>646425613</t>
  </si>
  <si>
    <t>385</t>
  </si>
  <si>
    <t>998763381</t>
  </si>
  <si>
    <t>Příplatek k přesunu hmot tonážní 763 SDK prováděný bez použití mechanizace</t>
  </si>
  <si>
    <t>662257005</t>
  </si>
  <si>
    <t>764</t>
  </si>
  <si>
    <t>Konstrukce klempířské</t>
  </si>
  <si>
    <t>386</t>
  </si>
  <si>
    <t>764001901</t>
  </si>
  <si>
    <t>Napojení klempířských konstrukcí na stávající délky spoje do 0,5 m - napojení lemování do krytiny</t>
  </si>
  <si>
    <t>-749695731</t>
  </si>
  <si>
    <t>4*3"napojení lemování do stávající krytiny</t>
  </si>
  <si>
    <t>387</t>
  </si>
  <si>
    <t>764002851</t>
  </si>
  <si>
    <t>Demontáž oplechování parapetů do suti</t>
  </si>
  <si>
    <t>827555347</t>
  </si>
  <si>
    <t>4,9+2,7</t>
  </si>
  <si>
    <t>388</t>
  </si>
  <si>
    <t>764-011</t>
  </si>
  <si>
    <t>Dodávka + montáž Ti-Zn přechodová tvarovka dle vč. F1121</t>
  </si>
  <si>
    <t>-53232150</t>
  </si>
  <si>
    <t>389</t>
  </si>
  <si>
    <t>764011620</t>
  </si>
  <si>
    <t>Dilatační připojovací lišta z Pz s povrchovou úpravou včetně tmelení rš 80 mm</t>
  </si>
  <si>
    <t>2031001778</t>
  </si>
  <si>
    <t>2,4*4"mč 218 napojení nového soklu terasy na stávající fasádu</t>
  </si>
  <si>
    <t>390</t>
  </si>
  <si>
    <t>764-02</t>
  </si>
  <si>
    <t>D+M odvětrání podstřešního prostoru - komplet provedení klempířského výr. Ti-Zn 1,0mm, nerezových sítěk, pomocných ocel. konstr. a kleštin, provedení prostupu střechou, lemování a zpětné úpravy střešního souvrství kolem prostupu dle v.č.D1 a TZ</t>
  </si>
  <si>
    <t>kpl</t>
  </si>
  <si>
    <t>639256395</t>
  </si>
  <si>
    <t>391</t>
  </si>
  <si>
    <t>764213652R</t>
  </si>
  <si>
    <t>Střešní výlez pro krytinu skládanou z TiZn předzvětralého včetně rozkrytí krytiny, vyřezání bednění a zpětné doplnění krytiny - DODATEČNÁ MONTÁŽ</t>
  </si>
  <si>
    <t>-1906353373</t>
  </si>
  <si>
    <t>392</t>
  </si>
  <si>
    <t>764243R</t>
  </si>
  <si>
    <t>Dodávka+ montáž kompletního systému pro zachycení sněhu dle popisu v T.Z.- sněhový zachytávač třítyčový včetně držáků, oplechování držáků, úpravu krytiny a laťování - provedeno jako dodatečná montáž včetně příplatku za provedení bez pevné pracovní podlahy</t>
  </si>
  <si>
    <t>-1006376003</t>
  </si>
  <si>
    <t>393</t>
  </si>
  <si>
    <t>764244R</t>
  </si>
  <si>
    <t>Dodávka+ montáž kompletního systému pro zachycení sněhu popisu v T.Z.- sněhový zachytávač dvoutyčový včetně držáků, oplechování držáků, úpravu krytiny a laťování - provedeno jako dodatečná montáž včetně příplatku za provedení bez pevné pracovní podlahy</t>
  </si>
  <si>
    <t>1498412383</t>
  </si>
  <si>
    <t>5,2+8,2</t>
  </si>
  <si>
    <t>394</t>
  </si>
  <si>
    <t>764244R1</t>
  </si>
  <si>
    <t>Dodávka+ montáž záchytného systému ozn.U1 včetně rozkrytí skládané krytiny, úpravu krytiny a laťování a zpětné dokrytí - provedeno jako dodatečná montáž včetně příplatku za provedení bez pevné pracovní podlahy a revize s předáním do užívání</t>
  </si>
  <si>
    <t>-792690136</t>
  </si>
  <si>
    <t>395</t>
  </si>
  <si>
    <t>764244R2</t>
  </si>
  <si>
    <t>Dodávka+ montáž záchytného systému ozn.U2 připevněním na falce - provedeno jako dodatečná montáž včetně příplatku za provedení bez pevné pracovní podlahy a revize s předáním do užívání</t>
  </si>
  <si>
    <t>-1031868227</t>
  </si>
  <si>
    <t>396</t>
  </si>
  <si>
    <t>764244R3</t>
  </si>
  <si>
    <t>Dodávka+ montáž záchytného systému ozn.U3 vč. rozkrytí falcované krytiny, úpravu laťování a zpětné dokrytí s dilatačním spojením a letováním - provedeno jako dodat montáž vč. příplatku za provedení bez pevné pracovní podlahy a revize s předáním do užívání</t>
  </si>
  <si>
    <t>961574869</t>
  </si>
  <si>
    <t>397</t>
  </si>
  <si>
    <t>764244R4</t>
  </si>
  <si>
    <t>Dodávka+ montáž systému stoupacích plošin se zábradlím vč.úpravy krytiny, úpravu laťování a zpětné dokrytí - provedeno jako dodat montáž vč. příplatku za provedení bez pevné pracovní podlahy a revize s předáním do užívání - rozsah dle PD</t>
  </si>
  <si>
    <t>bm</t>
  </si>
  <si>
    <t>546307916</t>
  </si>
  <si>
    <t>2*1,5+2*1,2+1+6*0,6"bm plošin (plošiny + stupně)</t>
  </si>
  <si>
    <t>398</t>
  </si>
  <si>
    <t>764246445</t>
  </si>
  <si>
    <t>Oplechování parapetů rovných celoplošně lepené z TiZn předzvětralého plechu rš 400 mm</t>
  </si>
  <si>
    <t>-1851198998</t>
  </si>
  <si>
    <t>4,9"dle K1</t>
  </si>
  <si>
    <t>399</t>
  </si>
  <si>
    <t>764246441</t>
  </si>
  <si>
    <t>Oplechování parapetů rovných celoplošně lepené z TiZn předzvětralého plechu rš 150 mm</t>
  </si>
  <si>
    <t>253160693</t>
  </si>
  <si>
    <t>2,7"dle K2</t>
  </si>
  <si>
    <t>400</t>
  </si>
  <si>
    <t>764248354</t>
  </si>
  <si>
    <t>Oplechování oblé nebo ze segmentů mechanicky kotvené z TiZn lesklého plechu rš 150 mm</t>
  </si>
  <si>
    <t>-1451430119</t>
  </si>
  <si>
    <t>3,2"dle K3 - nad oknem a dveřmi v hrázdění</t>
  </si>
  <si>
    <t>401</t>
  </si>
  <si>
    <t>764306142</t>
  </si>
  <si>
    <t>Montáž ventilační turbíny na plechové krytině průměru do 350 mm</t>
  </si>
  <si>
    <t>-1961920982</t>
  </si>
  <si>
    <t>1"odvětrání stěrků</t>
  </si>
  <si>
    <t>402</t>
  </si>
  <si>
    <t>55381011</t>
  </si>
  <si>
    <t>turbína ventilační Al kompletní hlavice stavitelný krk se základnou do D 350mm</t>
  </si>
  <si>
    <t>-1687539669</t>
  </si>
  <si>
    <t>403</t>
  </si>
  <si>
    <t>764345422</t>
  </si>
  <si>
    <t>Lemování trub, konzol, držáků z TiZn předzvětralého plechu střech s krytinou skládanou D do 100 mm</t>
  </si>
  <si>
    <t>-1316039203</t>
  </si>
  <si>
    <t>3"ve skládané střeše</t>
  </si>
  <si>
    <t>404</t>
  </si>
  <si>
    <t>764345424</t>
  </si>
  <si>
    <t>Lemování trub, konzol, držáků z TiZn předzvětralého plechu střech s krytinou skládanou D do 200 mm</t>
  </si>
  <si>
    <t>669835627</t>
  </si>
  <si>
    <t>2"odkouření kotlů</t>
  </si>
  <si>
    <t>405</t>
  </si>
  <si>
    <t>764345425</t>
  </si>
  <si>
    <t>Lemování trub, konzol, držáků z TiZn předzvětralého  plechu střech s krytinou plechovou D do 300 mm</t>
  </si>
  <si>
    <t>-1629481421</t>
  </si>
  <si>
    <t>1"lemování tvarovky štěrku</t>
  </si>
  <si>
    <t>406</t>
  </si>
  <si>
    <t>764345425.1</t>
  </si>
  <si>
    <t>Lemování trub, konzol, držáků z TiZn předzvětralého  plechu střech s krytinou skládanou D do 300 mm</t>
  </si>
  <si>
    <t>937485183</t>
  </si>
  <si>
    <t>1"ve skládané krytině</t>
  </si>
  <si>
    <t>407</t>
  </si>
  <si>
    <t>764346324</t>
  </si>
  <si>
    <t>Lemování ventilačních nástavců z TiZn předzvětralého plechu na krytině skládané  D do 200 mm, výšky do 1000mm se stříškou</t>
  </si>
  <si>
    <t>391132489</t>
  </si>
  <si>
    <t>2"VZT na valbové střeše</t>
  </si>
  <si>
    <t>408</t>
  </si>
  <si>
    <t>764346422</t>
  </si>
  <si>
    <t>Lemování ventilačních nástavců z TiZn předzvětralého plechu na plechové krytině  D do 100 mm</t>
  </si>
  <si>
    <t>112070612</t>
  </si>
  <si>
    <t>409</t>
  </si>
  <si>
    <t>998764103</t>
  </si>
  <si>
    <t>Přesun hmot tonážní pro konstrukce klempířské v objektech v do 24 m</t>
  </si>
  <si>
    <t>-126985109</t>
  </si>
  <si>
    <t>410</t>
  </si>
  <si>
    <t>998764181.1</t>
  </si>
  <si>
    <t>Příplatek k přesunu hmot tonážní 764 prováděný bez použití mechanizace</t>
  </si>
  <si>
    <t>-1180455365</t>
  </si>
  <si>
    <t>765</t>
  </si>
  <si>
    <t>Krytina skládaná</t>
  </si>
  <si>
    <t>411</t>
  </si>
  <si>
    <t>765111803R</t>
  </si>
  <si>
    <t>Demontáž krytiny stávajících glazovaných tašek včetně zpětného doložení k provedeným výlezům, prostupů atd.</t>
  </si>
  <si>
    <t>-1629885102</t>
  </si>
  <si>
    <t>2*2+1*1+0,8*0,8*7"valbová střecha</t>
  </si>
  <si>
    <t>412</t>
  </si>
  <si>
    <t>765191041R</t>
  </si>
  <si>
    <t>Dodávka + Montáž pojistné hydroizolační fólie, parozábrany, difuzní memrány střešních prostupů  - opracování prostupů těmito vrstvami dle TZ</t>
  </si>
  <si>
    <t>-1286405000</t>
  </si>
  <si>
    <t>11*3"11*prostup x 3vrstvy</t>
  </si>
  <si>
    <t>766</t>
  </si>
  <si>
    <t>Konstrukce truhlářské</t>
  </si>
  <si>
    <t>413</t>
  </si>
  <si>
    <t>766-01</t>
  </si>
  <si>
    <t>DODÁVKA + MONTÁŽ DŘEVĚNÝCH OBKLADŮ STĚN, OSTĚNÍ, ŘÍMSY - komplet dle ozn. O1,O2,O3,O4 - včetně roštů a povrchových úprav</t>
  </si>
  <si>
    <t>-487067547</t>
  </si>
  <si>
    <t>414</t>
  </si>
  <si>
    <t>766-02</t>
  </si>
  <si>
    <t>DODÁVKA + MONTÁŽ nepravého hrázdění na dozdívaném parapetu včetně nerez kotev a  povrchové úpravy  - dle DET.1</t>
  </si>
  <si>
    <t>763405191</t>
  </si>
  <si>
    <t>415</t>
  </si>
  <si>
    <t>766111820</t>
  </si>
  <si>
    <t>Demontáž truhlářských stěn dřevěných plných - komplet - prkna,rošt, křídlo apod.</t>
  </si>
  <si>
    <t>-1190196552</t>
  </si>
  <si>
    <t>1,21*1+1*2,15+2,03*2,3"zabednění otvorů v 1PP</t>
  </si>
  <si>
    <t>416</t>
  </si>
  <si>
    <t>766211100</t>
  </si>
  <si>
    <t>Montáž madel schodišťových dřevených nebo verzalitových dílčích</t>
  </si>
  <si>
    <t>1407255543</t>
  </si>
  <si>
    <t>18"dle výpisu</t>
  </si>
  <si>
    <t>2*1,2"do kotelny</t>
  </si>
  <si>
    <t>Součet"DR1</t>
  </si>
  <si>
    <t>417</t>
  </si>
  <si>
    <t>10010011</t>
  </si>
  <si>
    <t>dodávka madla k DR1 včetně lakování</t>
  </si>
  <si>
    <t>382183878</t>
  </si>
  <si>
    <t>20,4*1,1</t>
  </si>
  <si>
    <t>418</t>
  </si>
  <si>
    <t>766211811</t>
  </si>
  <si>
    <t>Demontáž schodišťového madla</t>
  </si>
  <si>
    <t>-272036351</t>
  </si>
  <si>
    <t>4,5"z 1NP do 2NP</t>
  </si>
  <si>
    <t>419</t>
  </si>
  <si>
    <t>766622833</t>
  </si>
  <si>
    <t>Demontáž rámu zdvojených oken dřevěných nebo plastových do 4m2 k opětovnému použití</t>
  </si>
  <si>
    <t>-597029675</t>
  </si>
  <si>
    <t>1,41*2,15"okno v mč 104</t>
  </si>
  <si>
    <t>1*2,86"dveře v mč 104</t>
  </si>
  <si>
    <t>420</t>
  </si>
  <si>
    <t>766622861</t>
  </si>
  <si>
    <t>Vyvěšení křídel dřevěných nebo plastových okenních do 1,5 m2</t>
  </si>
  <si>
    <t>2098457800</t>
  </si>
  <si>
    <t>4"okno v místn č.104</t>
  </si>
  <si>
    <t>421</t>
  </si>
  <si>
    <t>766622862</t>
  </si>
  <si>
    <t>Vyvěšení křídel dřevěných nebo plastových okenních přes 1,5 m2</t>
  </si>
  <si>
    <t>-1304351732</t>
  </si>
  <si>
    <t>1"křídlo dveří mč.104</t>
  </si>
  <si>
    <t>422</t>
  </si>
  <si>
    <t>7666600 - 1</t>
  </si>
  <si>
    <t>Montáž + dodávka vnitřních dveří - kompletní provedení výplně otvoru dle ozn.26 (kování, křídlo, zárubeň, povrchová úprava, požární odolnost, samozavírač) - PO EI 30DP3 - C</t>
  </si>
  <si>
    <t>-775167405</t>
  </si>
  <si>
    <t>423</t>
  </si>
  <si>
    <t>7666600 - 2</t>
  </si>
  <si>
    <t xml:space="preserve">Montáž + dodávka vnitřních dveří - kompletní provedení výplně otvoru dle ozn.23 (kování, křídlo, zárubeň, povrchová úprava) </t>
  </si>
  <si>
    <t>1361444550</t>
  </si>
  <si>
    <t>424</t>
  </si>
  <si>
    <t>7666600 - 3</t>
  </si>
  <si>
    <t>Montáž + dodávka vnitřních dveří - kompletní provedení výplně otvoru dle ozn.27 (kování, křídlo, zárubeň, povrchová úprava, požární odolnost, samozavírač) - PO EI 30DP3 - C</t>
  </si>
  <si>
    <t>-879171893</t>
  </si>
  <si>
    <t>425</t>
  </si>
  <si>
    <t>7666600 - 4</t>
  </si>
  <si>
    <t>Montáž + dodávka vnitřních dveří - kompletní provedení výplně otvoru dle ozn.28 (kování, křídlo, zárubeň, povrchová úprava)</t>
  </si>
  <si>
    <t>164142496</t>
  </si>
  <si>
    <t>426</t>
  </si>
  <si>
    <t>7666600 - 5</t>
  </si>
  <si>
    <t>Montáž + dodávka vnitřních dveří - kompletní provedení výplně otvoru dle ozn.29 (kování, křídlo, zárubeň, povrchová úprava)</t>
  </si>
  <si>
    <t>-1806631642</t>
  </si>
  <si>
    <t>427</t>
  </si>
  <si>
    <t>7666600 - 6</t>
  </si>
  <si>
    <t>Montáž + dodávka vnitřních dveří - kompletní provedení výplně otvoru dle ozn.30 (kování, křídlo, zárubeň, povrchová úprava)</t>
  </si>
  <si>
    <t>-634504201</t>
  </si>
  <si>
    <t>428</t>
  </si>
  <si>
    <t>7666600 - 7</t>
  </si>
  <si>
    <t>Montáž + dodávka vnitřních dveří - kompletní provedení výplně otvoru dle ozn.31 (kování, křídlo, zárubeň, povrchová úprava, požární odolnost, samozavírač) - PO EI 30DP3 - C</t>
  </si>
  <si>
    <t>-2114854994</t>
  </si>
  <si>
    <t>429</t>
  </si>
  <si>
    <t>7666600 - 8</t>
  </si>
  <si>
    <t>Montáž + dodávka vnitřních dveří - kompletní provedení výplně otvoru dle ozn.32 (kování, křídlo, zárubeň, povrchová úprava, požární odolnost, samozavírač) - PO EI 30DP3 - C</t>
  </si>
  <si>
    <t>-1562949096</t>
  </si>
  <si>
    <t>430</t>
  </si>
  <si>
    <t>7666600 - 9</t>
  </si>
  <si>
    <t>Montáž + dodávka vnitřních dveří - kompletní provedení výplně otvoru dle ozn.33 (kování, křídlo, zárubeň, povrchová úprava)</t>
  </si>
  <si>
    <t>1257990297</t>
  </si>
  <si>
    <t>431</t>
  </si>
  <si>
    <t>7666600 - 91</t>
  </si>
  <si>
    <t>Montáž + dodávka balkonových dveří - kompletní provedení výplně otvoru dle ozn.34 (kování, křídlo, zárubeň, povrchová úprava)</t>
  </si>
  <si>
    <t>-1334352633</t>
  </si>
  <si>
    <t>432</t>
  </si>
  <si>
    <t>7666600 - 92</t>
  </si>
  <si>
    <t>Montáž + dodávka okno špaletové - kompletní provedení výplně otvoru dle ozn.35 (kování, křídla, rám, povrchová úprava)</t>
  </si>
  <si>
    <t>-1591547324</t>
  </si>
  <si>
    <t>433</t>
  </si>
  <si>
    <t>766660001</t>
  </si>
  <si>
    <t>Montáž dveřních křídel otvíravých jednokřídlových š do 0,8 m do ocelové zárubně</t>
  </si>
  <si>
    <t>-79559147</t>
  </si>
  <si>
    <t>3+1+2+1"dveře 14,15,16,18</t>
  </si>
  <si>
    <t>434</t>
  </si>
  <si>
    <t>61162098R3</t>
  </si>
  <si>
    <t>dveře jednokřídlé dřevotřískové povrch laminátový HPL plné 800x1970/2100mm včetně kování - kompl.dle ozn. 14,15,16</t>
  </si>
  <si>
    <t>109640380</t>
  </si>
  <si>
    <t>435</t>
  </si>
  <si>
    <t>766660002</t>
  </si>
  <si>
    <t>Montáž dveřních křídel otvíravých jednokřídlových š přes 0,8 m do ocelové zárubně</t>
  </si>
  <si>
    <t>1733165180</t>
  </si>
  <si>
    <t>1" dveře 17</t>
  </si>
  <si>
    <t>436</t>
  </si>
  <si>
    <t>61162098R4</t>
  </si>
  <si>
    <t>dveře jednokřídlé dřevotřískové povrch laminátový HPL plné 900x1970/2100mm včetně kování a okopový plech - kompl.dle ozn. 17</t>
  </si>
  <si>
    <t>-689860457</t>
  </si>
  <si>
    <t>1"dveře 17</t>
  </si>
  <si>
    <t>437</t>
  </si>
  <si>
    <t>766660021</t>
  </si>
  <si>
    <t>Montáž dveřních křídel otvíravých jednokřídlových š do 0,8 m požárních do ocelové zárubně</t>
  </si>
  <si>
    <t>948709337</t>
  </si>
  <si>
    <t>1"24</t>
  </si>
  <si>
    <t>1"25</t>
  </si>
  <si>
    <t>3"20,21,22</t>
  </si>
  <si>
    <t>1"13</t>
  </si>
  <si>
    <t>438</t>
  </si>
  <si>
    <t>61162098R</t>
  </si>
  <si>
    <t>dveře jednokřídlé dřevotřískové protipožární EI (EW) 30 D3 povrch laminátový HPL plné 800x1970/2100mm včetně kování - kompl.dle ozn. 13,21,22,24,25</t>
  </si>
  <si>
    <t>411389085</t>
  </si>
  <si>
    <t>1"21</t>
  </si>
  <si>
    <t>1"22</t>
  </si>
  <si>
    <t>439</t>
  </si>
  <si>
    <t>61162098R1</t>
  </si>
  <si>
    <t>dveře jednokřídlé dřevotřískové protipožární EI (EW) 30 D3 povrch laminátový HPL plné 700x1970/2100mm včetně kování - kompl.dle ozn. 20</t>
  </si>
  <si>
    <t>-2067180648</t>
  </si>
  <si>
    <t>1"20</t>
  </si>
  <si>
    <t>440</t>
  </si>
  <si>
    <t>766660022</t>
  </si>
  <si>
    <t>Montáž dveřních křídel otvíravých jednokřídlových š přes 0,8 m požárních do ocelové zárubně</t>
  </si>
  <si>
    <t>58239069</t>
  </si>
  <si>
    <t>1"dveře 12</t>
  </si>
  <si>
    <t>441</t>
  </si>
  <si>
    <t>61162098R2</t>
  </si>
  <si>
    <t>dveře jednokřídlé dřevotřískové protipožární EI (EW) 30 D3 povrch laminátový HPL plné 900x1970/2100mm včetně kování - kompl.dle ozn. 12</t>
  </si>
  <si>
    <t>1253660946</t>
  </si>
  <si>
    <t>1"12</t>
  </si>
  <si>
    <t>442</t>
  </si>
  <si>
    <t>766660717</t>
  </si>
  <si>
    <t>Montáž dveřních křídel samozavírače na ocelovou zárubeň</t>
  </si>
  <si>
    <t>609000569</t>
  </si>
  <si>
    <t>1+1"křídlo ozn. 24+25</t>
  </si>
  <si>
    <t>5"křídlo ozn. 13,21,22,20,12</t>
  </si>
  <si>
    <t>443</t>
  </si>
  <si>
    <t>54917265</t>
  </si>
  <si>
    <t>samozavírač dveří hydraulický K214 č.14 zlatá bronz</t>
  </si>
  <si>
    <t>394440173</t>
  </si>
  <si>
    <t>444</t>
  </si>
  <si>
    <t>766691914</t>
  </si>
  <si>
    <t>Ostatní práce  vyvěšení nebo zavěšení křídel s případným uložením a opětovným zavěšením po provedení stavebních změn dřevěných dveřních, plochy do 2 m2</t>
  </si>
  <si>
    <t>256062823</t>
  </si>
  <si>
    <t>6"2NP mč207,208</t>
  </si>
  <si>
    <t>445</t>
  </si>
  <si>
    <t>998766103</t>
  </si>
  <si>
    <t>Přesun hmot tonážní pro konstrukce truhlářské v objektech v do 24 m</t>
  </si>
  <si>
    <t>1419203411</t>
  </si>
  <si>
    <t>446</t>
  </si>
  <si>
    <t>998766181</t>
  </si>
  <si>
    <t>Příplatek k přesunu hmot tonážní 766 prováděný bez použití mechanizace</t>
  </si>
  <si>
    <t>-1261053972</t>
  </si>
  <si>
    <t>767</t>
  </si>
  <si>
    <t>Konstrukce zámečnické</t>
  </si>
  <si>
    <t>447</t>
  </si>
  <si>
    <t>767220130</t>
  </si>
  <si>
    <t>Montáž zábradlí schodišťového hmotnosti nad 25 kg z trubek do zdi</t>
  </si>
  <si>
    <t>-1758111047</t>
  </si>
  <si>
    <t>3,5"Z3</t>
  </si>
  <si>
    <t>448</t>
  </si>
  <si>
    <t>140110R</t>
  </si>
  <si>
    <t>dodávka zábradlí  - komplet dle ozn.Z3 včetně povrchové úpravy dle PD</t>
  </si>
  <si>
    <t>2047596629</t>
  </si>
  <si>
    <t>449</t>
  </si>
  <si>
    <t>767640111</t>
  </si>
  <si>
    <t>Montáž dveří ocelových vchodových nebo vnitřních jednokřídlových bez nadsvětlíku včetně rámové zárubně</t>
  </si>
  <si>
    <t>252838569</t>
  </si>
  <si>
    <t>1"dveře ozn.1</t>
  </si>
  <si>
    <t>1"dveře ozn.2</t>
  </si>
  <si>
    <t>1"dveře ozn.3</t>
  </si>
  <si>
    <t>1"dveře ozn.4</t>
  </si>
  <si>
    <t>1"dveře ozn.5</t>
  </si>
  <si>
    <t>1"dveře ozn.6</t>
  </si>
  <si>
    <t>1"dveře ozn.7</t>
  </si>
  <si>
    <t>1"dveře ozn.8</t>
  </si>
  <si>
    <t>2"dveře ozn.9</t>
  </si>
  <si>
    <t>1"dveře ozn.10</t>
  </si>
  <si>
    <t>1"dveře 19</t>
  </si>
  <si>
    <t>450</t>
  </si>
  <si>
    <t>553411R1</t>
  </si>
  <si>
    <t>dveře ocelové vchodové nezateplené 1křídlé 800x1970mm včetně zárubně, kování a povrchové úpravy - komplet dle ozn.1</t>
  </si>
  <si>
    <t>228416165</t>
  </si>
  <si>
    <t>451</t>
  </si>
  <si>
    <t>553411R2</t>
  </si>
  <si>
    <t>dveře ocelové vchodové zateplené 1křídlé 900x1970mm včetně zárubně, kování a povrchové úpravy - komplet dle ozn.2</t>
  </si>
  <si>
    <t>-608373806</t>
  </si>
  <si>
    <t>452</t>
  </si>
  <si>
    <t>553411R3</t>
  </si>
  <si>
    <t>dveře ocelové vchodové nezateplené 1křídlé 900x1970mm včetně zárubně, kování a povrchové úpravy - komplet dle ozn.3</t>
  </si>
  <si>
    <t>1205819172</t>
  </si>
  <si>
    <t>453</t>
  </si>
  <si>
    <t>553411R4</t>
  </si>
  <si>
    <t>dveře ocelové vchodové nezateplené 1křídlé 800x1970mm včetně zárubně, kování a povrchové úpravy  - PO EI 30 DP3- komplet dle ozn.4</t>
  </si>
  <si>
    <t>1981959351</t>
  </si>
  <si>
    <t>454</t>
  </si>
  <si>
    <t>553411R5</t>
  </si>
  <si>
    <t>dveře ocelové vchodové nezateplené 1křídlé 700x1970mm včetně zárubně, kování a povrchové úpravy- komplet dle ozn.5</t>
  </si>
  <si>
    <t>-2098226478</t>
  </si>
  <si>
    <t>455</t>
  </si>
  <si>
    <t>553411R6</t>
  </si>
  <si>
    <t>dveře ocelové vchodové nezateplené 1křídlé 900xATYPmm včetně zárubně, kování, samozavírače a povrchové úpravy- PO EI 30DP3 - C -  komplet dle ozn.6</t>
  </si>
  <si>
    <t>1355660714</t>
  </si>
  <si>
    <t>456</t>
  </si>
  <si>
    <t>553411R7</t>
  </si>
  <si>
    <t>dveře ocelové vchodové nezateplené 1křídlé 900x1970mm včetně zárubně, kování a povrchové úpravy -  komplet dle ozn.7</t>
  </si>
  <si>
    <t>-1124674038</t>
  </si>
  <si>
    <t>457</t>
  </si>
  <si>
    <t>553411R8</t>
  </si>
  <si>
    <t>dveře ocelové vchodové nezateplené 1křídlé 800x1970mm včetně zárubně, kování, samozavírače a povrchové úpravy- PO EI 30DP3 - C -  komplet dle ozn.8</t>
  </si>
  <si>
    <t>-1091251027</t>
  </si>
  <si>
    <t>458</t>
  </si>
  <si>
    <t>553411R9</t>
  </si>
  <si>
    <t>dveře ocelové vchodové nezateplené 1křídlé 900x1970mm včetně zárubně, kování a povrchové úpravy -  komplet dle ozn.9</t>
  </si>
  <si>
    <t>472864595</t>
  </si>
  <si>
    <t>459</t>
  </si>
  <si>
    <t>553411R91</t>
  </si>
  <si>
    <t>dveře ocelové vchodové zateplené 1křídlé 800x1970mm včetně zárubně, kování a povrchové úpravy - komplet dle ozn.10</t>
  </si>
  <si>
    <t>30967873</t>
  </si>
  <si>
    <t>460</t>
  </si>
  <si>
    <t>553411R92</t>
  </si>
  <si>
    <t>dveře ocelové vchodové zateplené 1křídlé 1000xATYPmm (obloukové) včetně zárubně, kování a povrchové úpravy - komplet dle ozn.11</t>
  </si>
  <si>
    <t>61551280</t>
  </si>
  <si>
    <t>461</t>
  </si>
  <si>
    <t>553411R93</t>
  </si>
  <si>
    <t>dveře ocelové vchodové zateplené 1křídlé 700x1970mm včetně zárubně, kování a povrchové úpravy - komplet dle ozn.19</t>
  </si>
  <si>
    <t>-1169737014</t>
  </si>
  <si>
    <t>462</t>
  </si>
  <si>
    <t>767661811</t>
  </si>
  <si>
    <t>Demontáž mříží pevných nebo otevíravých</t>
  </si>
  <si>
    <t>-1350405672</t>
  </si>
  <si>
    <t>1*1"mč-104</t>
  </si>
  <si>
    <t>463</t>
  </si>
  <si>
    <t>76789611R</t>
  </si>
  <si>
    <t>Dodávka + montáž nerezové L 70*70*3</t>
  </si>
  <si>
    <t>2110501743</t>
  </si>
  <si>
    <t>1,49"stupeňv podlaze  v mč204</t>
  </si>
  <si>
    <t>464</t>
  </si>
  <si>
    <t>76789611R1</t>
  </si>
  <si>
    <t>Dodávka + montáž klec na VZT - komplet dle ozn.Z1 včetně povrchové úpravy žárový zinek, kotvení k základu, dílenské PD, prořezu, spojovacích materiálů apod.</t>
  </si>
  <si>
    <t>166037940</t>
  </si>
  <si>
    <t>(227+185+4+5)</t>
  </si>
  <si>
    <t>465</t>
  </si>
  <si>
    <t>76789611R2</t>
  </si>
  <si>
    <t>Dodávka + montáž klec na VZT - komplet dle ozn.Z2 včetně povrchové úpravy žárový zinek, kotvení k základu, dílenské PD, prořezu, spojovacích materiálů apod.</t>
  </si>
  <si>
    <t>2051359716</t>
  </si>
  <si>
    <t>(88+45)</t>
  </si>
  <si>
    <t>466</t>
  </si>
  <si>
    <t>767991911</t>
  </si>
  <si>
    <t>Opravy zámečnických konstrukcí ostatní - samostatné svařování</t>
  </si>
  <si>
    <t>-1889118379</t>
  </si>
  <si>
    <t>2*(6,3*4+6*3+3,4*3+2,6*3)"1PP dle skl.SA2.2,SA2.4 - přivaření pásoviny</t>
  </si>
  <si>
    <t>2*(6,6*3+6,3+6,1*3+6,6*2+5,3)"1NP dle vč.F121c1 - statika - přivaření T k nosníkům</t>
  </si>
  <si>
    <t>467</t>
  </si>
  <si>
    <t>13010359</t>
  </si>
  <si>
    <t>ocel pásová válcovaná za studena 60x8mm</t>
  </si>
  <si>
    <t>1702581529</t>
  </si>
  <si>
    <t>0,06*0,008*(6,3*4+6*3+3,4*3+2,6*3)*7,85"1PP dle skl.SA2.2,SA2.4 - přivaření pásoviny</t>
  </si>
  <si>
    <t>468</t>
  </si>
  <si>
    <t>13010620</t>
  </si>
  <si>
    <t>ocel profilová T 50x50x6mm jakost 11 375</t>
  </si>
  <si>
    <t>-943791669</t>
  </si>
  <si>
    <t>(6,6*3+6,3+6,1*3+6,6*2+5,3)*0,0044*1,08"1NP dle vč.F121c1 - statika - přivaření T k nosníkům</t>
  </si>
  <si>
    <t>469</t>
  </si>
  <si>
    <t>998767103</t>
  </si>
  <si>
    <t>Přesun hmot tonážní pro zámečnické konstrukce v objektech v do 24 m</t>
  </si>
  <si>
    <t>-2108330897</t>
  </si>
  <si>
    <t>470</t>
  </si>
  <si>
    <t>998767181</t>
  </si>
  <si>
    <t>Příplatek k přesunu hmot tonážní 767 prováděný bez použití mechanizace</t>
  </si>
  <si>
    <t>2135525157</t>
  </si>
  <si>
    <t>771</t>
  </si>
  <si>
    <t>Podlahy z dlaždic</t>
  </si>
  <si>
    <t>471</t>
  </si>
  <si>
    <t>771111011</t>
  </si>
  <si>
    <t>Vysátí podkladu před pokládkou dlažby</t>
  </si>
  <si>
    <t>-2141061806</t>
  </si>
  <si>
    <t>2,5*1,875+2,44+1,34*2,3+0,3*1,49+2,39*2,3"NS3,NS4 - 2NP</t>
  </si>
  <si>
    <t>3,5*0,25"na vřetenové stěně schodiště do 2NP</t>
  </si>
  <si>
    <t>0,6*1,18+1*0,6+(2,57+0,6+0,81)*1,58+19,26+2,75+6,61+1,49+18,41+10,43+7,7+6,38"NS3,NS4 - 1PP</t>
  </si>
  <si>
    <t>44,81+31,93+87,77+44,81+4,79+19,71-1,6*4,5+1,37+3,66+12,67+4,21+1,93+4,12+1,84+5,29+8,22+1,7+1,94"NS3, NS4 - 1NP pod dlažbu</t>
  </si>
  <si>
    <t>472</t>
  </si>
  <si>
    <t>771121011</t>
  </si>
  <si>
    <t>Nátěr penetrační na podlahu</t>
  </si>
  <si>
    <t>-1296216364</t>
  </si>
  <si>
    <t>6,18+11,73"skl.PA10 - kotelna + chodbička ke kotelně - pod dlažbu</t>
  </si>
  <si>
    <t>(2,5*1,875+2,44+1,34*2,3+0,3*1,49+2,39*2,3)"NS3,NS4 - 2NP  pod dlažbu</t>
  </si>
  <si>
    <t>(0,6*1,18+1*0,6+(2,57+0,6+0,81)*1,58+19,26+2,75+6,61+1,49+18,41+10,43+7,7+6,38)"NS3,NS4 - 1PP pod dlažbu</t>
  </si>
  <si>
    <t>473</t>
  </si>
  <si>
    <t>771151022</t>
  </si>
  <si>
    <t>Samonivelační stěrka podlah pevnosti 30 MPa tl 5 mm</t>
  </si>
  <si>
    <t>309946492</t>
  </si>
  <si>
    <t>(2,46*1,82+3,04*1,8+4,3*1,8+3,5*6,5)"PA6 - pod ášlap</t>
  </si>
  <si>
    <t>1,37+3,66+12,67+4,21+1,93+4,12+1,84+5,29+8,22+1,7+1,94+3,8*1,45+4,79+44,81+4*6,585+2*2/2+1,6*1,6/2"PA5 - pod nášlap</t>
  </si>
  <si>
    <t>474</t>
  </si>
  <si>
    <t>771161011</t>
  </si>
  <si>
    <t>Montáž profilu dilatační spáry bez izolace v rovině dlažby</t>
  </si>
  <si>
    <t>-1690676453</t>
  </si>
  <si>
    <t>4,5*2+9,34+2,12+12,27+6,585*3+5,12+6,06+6,3+6,53+3,01+3,01+2,4+1,25+0,8+0,8+0,9+0,9+0,7*8+0,9+0,8</t>
  </si>
  <si>
    <t>475</t>
  </si>
  <si>
    <t>59054164</t>
  </si>
  <si>
    <t>profil dilatační s bočními díly z PVC/CPE tl 10mm</t>
  </si>
  <si>
    <t>425286062</t>
  </si>
  <si>
    <t>96,865*1,1 'Přepočtené koeficientem množství</t>
  </si>
  <si>
    <t>476</t>
  </si>
  <si>
    <t>771473810</t>
  </si>
  <si>
    <t>Demontáž soklíků z dlaždic keramických lepených rovných</t>
  </si>
  <si>
    <t>1453625516</t>
  </si>
  <si>
    <t>2*(3,83+4,125+1,76+1+0,91+1,41+1,735*4+2,14*2+2,86+2,1)" mč206,207,208 - dle vč.F112B4</t>
  </si>
  <si>
    <t>477</t>
  </si>
  <si>
    <t>771474112</t>
  </si>
  <si>
    <t>Montáž soklů z dlaždic keramických rovných flexibilní lepidlo v do 90 mm</t>
  </si>
  <si>
    <t>1536519803</t>
  </si>
  <si>
    <t>2*(4,005+3,875+1,49+1,95+0,3+1,31)-0,8*4"mč301,302</t>
  </si>
  <si>
    <t>2*(2,23+1,5+2,925+2,925+1,1+0,3+1,875+3,83)-0,8*4-0,92*2-1,2-1,49+0,3*2+1,34+2,3*2-0,7+2,74+1*2"2NP</t>
  </si>
  <si>
    <t>2*(2,3+3,3+2,55+1,8+1,58+2,57+0,6+0,81+4,87+1,9+3,13+2,74+3,98+3,98+2,75+1,97)"1PP</t>
  </si>
  <si>
    <t>2*(1,03+2,23+2,15+7,5+2,74+12,27+6,585+6,06+5,12+6,3+6,53+2,695+1,94)"1NP</t>
  </si>
  <si>
    <t>478</t>
  </si>
  <si>
    <t>771474132</t>
  </si>
  <si>
    <t>Montáž soklů z dlaždic keramických schodišťových stupňovitých flexibilní lepidlo v do 90 mm</t>
  </si>
  <si>
    <t>-545668075</t>
  </si>
  <si>
    <t>4*2*(0,155+0,25)"mč301</t>
  </si>
  <si>
    <t>(4,5*2+3,5*4)"schodiště z 1NP do 2NP</t>
  </si>
  <si>
    <t>2*(2,7+3)"schodiště z 2PP do 1PP</t>
  </si>
  <si>
    <t>2*(3+4,5)"schodiště z 1PP do 1NP</t>
  </si>
  <si>
    <t>479</t>
  </si>
  <si>
    <t>59761416</t>
  </si>
  <si>
    <t>sokl-dlažba keramická slinutá hladká do interiéru i exteriéru 300x80mm</t>
  </si>
  <si>
    <t>-1900386254</t>
  </si>
  <si>
    <t>(2*(4,005+3,875+1,49+1,95+0,3+1,31)-0,8*4)/0,3"mč301,302</t>
  </si>
  <si>
    <t>4*2*(0,155+0,25)/0,3"mč301</t>
  </si>
  <si>
    <t>(2*(2,23+1,5+2,925+2,925+1,1+0,3+1,875+3,83)-0,8*4-0,92*2-1,2-1,49+0,3*2+1,34+2,3*2-0,7+2,74+1*2)/0,3"2NP</t>
  </si>
  <si>
    <t>(4,5*2+3,5*4)/0,3"schodiště z 1NP do 2NP</t>
  </si>
  <si>
    <t>2/0,3*(2,3+3,3+2,55+1,8+1,58+2,57+0,6+0,81+4,87+1,9+3,13+2,74+3,98+3,98+2,75+1,97)"1PP</t>
  </si>
  <si>
    <t>2/0,3*(2,7+3)"schodiště z 2PP do 1PP</t>
  </si>
  <si>
    <t>2/0,3*(1,03+2,23+2,15+7,5+2,74+12,27+6,585+6,06+5,12+6,3+6,53+2,695+1,94)"1NP</t>
  </si>
  <si>
    <t>2/0,3*(3+4,5)"schodiště z 1PP do 1NP</t>
  </si>
  <si>
    <t>1064,933*1,1 'Přepočtené koeficientem množství</t>
  </si>
  <si>
    <t>480</t>
  </si>
  <si>
    <t>771531041</t>
  </si>
  <si>
    <t>Montáž podlahy z dlaždic cihelných lepením flexibilním lepidlem do 15 ks/m2</t>
  </si>
  <si>
    <t>734262627</t>
  </si>
  <si>
    <t>5,59+0,5*1,2"mč218 skl.TA1 - podlaha</t>
  </si>
  <si>
    <t>0,15*2*(3+2,5)-0,9"sokl TA1</t>
  </si>
  <si>
    <t>481</t>
  </si>
  <si>
    <t>59714000</t>
  </si>
  <si>
    <t>dlaždice kameninivá neglazovaná dle PD - 328*328*22mm</t>
  </si>
  <si>
    <t>-2039189738</t>
  </si>
  <si>
    <t>6,19/0,328/0,328*1,1+9,6/2*1,2"dlažba  + sokl</t>
  </si>
  <si>
    <t>482</t>
  </si>
  <si>
    <t>771573912</t>
  </si>
  <si>
    <t>Oprava podlah z keramických lepených do 9 ks/m2</t>
  </si>
  <si>
    <t>347891077</t>
  </si>
  <si>
    <t>30"odhad v mč.211-216 po provedení rozvodů ZTI</t>
  </si>
  <si>
    <t>10"v 1NP v mč.101 a 119 po vyzdění příček</t>
  </si>
  <si>
    <t>483</t>
  </si>
  <si>
    <t>59761011</t>
  </si>
  <si>
    <t>dlažba keramická slinutá hladká do interiéru i exteriéru do 9ks/m2 - dle stávajících</t>
  </si>
  <si>
    <t>1511812740</t>
  </si>
  <si>
    <t>484</t>
  </si>
  <si>
    <t>771574112</t>
  </si>
  <si>
    <t>Montáž podlah keramických hladkých lepených flexibilním lepidlem do 12 ks/ m2</t>
  </si>
  <si>
    <t>1083801352</t>
  </si>
  <si>
    <t>11,73+6,18-0,75*1"NS3,NS4 - 3NP</t>
  </si>
  <si>
    <t>485</t>
  </si>
  <si>
    <t>59761434</t>
  </si>
  <si>
    <t>dlažba keramická slinutá hladká do interiéru i exteriéru pro vysoké mechanické namáhání přes 9 do 12ks/m2</t>
  </si>
  <si>
    <t>-685029307</t>
  </si>
  <si>
    <t>388,385*1,1 'Přepočtené koeficientem množství</t>
  </si>
  <si>
    <t>486</t>
  </si>
  <si>
    <t>771577111</t>
  </si>
  <si>
    <t>Příplatek k montáži podlah keramických lepených flexibilním lepidlem za plochu do 5 m2</t>
  </si>
  <si>
    <t>2114598556</t>
  </si>
  <si>
    <t>6,18-0,75*1"NS3,NS4 - 3NP</t>
  </si>
  <si>
    <t>0,6*1,18+1*0,6+(2,57+0,6+0,81)*1,58+2,75+1,49"NS3,NS4 - 1PP</t>
  </si>
  <si>
    <t>4,79+19,71-1,6*4,5+1,37+3,66+4,21+1,93+4,12+1,84+5,29"NS3, NS4 - 1NP pod dlažbu</t>
  </si>
  <si>
    <t>487</t>
  </si>
  <si>
    <t>771591112</t>
  </si>
  <si>
    <t>Izolace pod dlažbu nátěrem nebo stěrkou ve dvou vrstvách</t>
  </si>
  <si>
    <t>874338223</t>
  </si>
  <si>
    <t>11,73"NS4 - kotelna - 3NP</t>
  </si>
  <si>
    <t>2,44"NS4 - mč205 - 2NP</t>
  </si>
  <si>
    <t>2,75+1,49+10,43"NS4 - mč-104,-106,-108 - 1PP</t>
  </si>
  <si>
    <t>44,81+1,37+4,21+1,93+8,22+1,7+1,94"NS4 . mč1051,108,111,112,116,117,118</t>
  </si>
  <si>
    <t>488</t>
  </si>
  <si>
    <t>771591115</t>
  </si>
  <si>
    <t>Podlahy spárování silikonem</t>
  </si>
  <si>
    <t>1740214529</t>
  </si>
  <si>
    <t>266,84+52,64+188,75"styk - podlaha x stěna dle soklů a obkladů</t>
  </si>
  <si>
    <t>489</t>
  </si>
  <si>
    <t>771591211</t>
  </si>
  <si>
    <t>Rohož lepená roznášecí a separační do podlah ve spojení s dlažbou</t>
  </si>
  <si>
    <t>-2067356919</t>
  </si>
  <si>
    <t>5,59"mč218 skl TA3</t>
  </si>
  <si>
    <t>490</t>
  </si>
  <si>
    <t>771591217</t>
  </si>
  <si>
    <t>Montáž roznášecí rohože lepené do podlah pod dlažbu</t>
  </si>
  <si>
    <t>-1770981172</t>
  </si>
  <si>
    <t>5,59"mč 218 - skl.P03</t>
  </si>
  <si>
    <t>491</t>
  </si>
  <si>
    <t>590541851</t>
  </si>
  <si>
    <t>plošná drenáž Schlüter-TROBA - PLUS 12mm</t>
  </si>
  <si>
    <t>-1459814314</t>
  </si>
  <si>
    <t>5,59*1,15</t>
  </si>
  <si>
    <t>492</t>
  </si>
  <si>
    <t>771591264</t>
  </si>
  <si>
    <t>Izolace těsnícími pásy mezi podlahou a stěnou</t>
  </si>
  <si>
    <t>-2123949455</t>
  </si>
  <si>
    <t>2*(4,005+3,875)"3NP - NS4</t>
  </si>
  <si>
    <t>2*(1,875+1,3)"mč205 - NS4</t>
  </si>
  <si>
    <t>2*(2,86+1+1,3+1,15+3,98+2,75+0,26+0,6)"1PP - NS4</t>
  </si>
  <si>
    <t>2*(9,34+0,1+2,23+4,5+1,03+1,45+0,95+2,17+1,94+1+1,94+3,77+2,85+1)"1NP - NS4</t>
  </si>
  <si>
    <t>493</t>
  </si>
  <si>
    <t>998771103</t>
  </si>
  <si>
    <t>Přesun hmot tonážní pro podlahy z dlaždic v objektech v do 24 m</t>
  </si>
  <si>
    <t>1983225784</t>
  </si>
  <si>
    <t>494</t>
  </si>
  <si>
    <t>998771181</t>
  </si>
  <si>
    <t>Příplatek k přesunu hmot tonážní 771 prováděný bez použití mechanizace</t>
  </si>
  <si>
    <t>937591948</t>
  </si>
  <si>
    <t>775</t>
  </si>
  <si>
    <t>Podlahy skládané</t>
  </si>
  <si>
    <t>495</t>
  </si>
  <si>
    <t>775411820</t>
  </si>
  <si>
    <t>Demontáž soklíků nebo lišt dřevěných připevňovaných vruty</t>
  </si>
  <si>
    <t>2094064999</t>
  </si>
  <si>
    <t>1,875"v mč.201</t>
  </si>
  <si>
    <t>3-1,07"mč203</t>
  </si>
  <si>
    <t>496</t>
  </si>
  <si>
    <t>775413320</t>
  </si>
  <si>
    <t>Montáž soklíku ze dřeva tvrdého nebo měkkého připevněného vruty s přetmelením</t>
  </si>
  <si>
    <t>1204758868</t>
  </si>
  <si>
    <t>1,875-0,7"mč201</t>
  </si>
  <si>
    <t>497</t>
  </si>
  <si>
    <t>61418203</t>
  </si>
  <si>
    <t>lišta podlahová dřevěná dub 25x25mm - nebo dle stávající</t>
  </si>
  <si>
    <t>-178238042</t>
  </si>
  <si>
    <t>3,105*1,1 'Přepočtené koeficientem množství</t>
  </si>
  <si>
    <t>498</t>
  </si>
  <si>
    <t>998775103</t>
  </si>
  <si>
    <t>Přesun hmot tonážní pro podlahy dřevěné v objektech v do 24 m</t>
  </si>
  <si>
    <t>-1284075240</t>
  </si>
  <si>
    <t>776</t>
  </si>
  <si>
    <t>Podlahy povlakové</t>
  </si>
  <si>
    <t>499</t>
  </si>
  <si>
    <t>776111321</t>
  </si>
  <si>
    <t>Vysátí schodišťových stupnic š do 300 mm</t>
  </si>
  <si>
    <t>1489431454</t>
  </si>
  <si>
    <t>4*1,1"schody do kotelny - NS5 - 3NP</t>
  </si>
  <si>
    <t>500</t>
  </si>
  <si>
    <t>776111331</t>
  </si>
  <si>
    <t>Vysátí schodišťových podstupnic v do 200 mm</t>
  </si>
  <si>
    <t>1951272752</t>
  </si>
  <si>
    <t>501</t>
  </si>
  <si>
    <t>776121211</t>
  </si>
  <si>
    <t>Penetrace schodišťových stupnic š do 300 mm</t>
  </si>
  <si>
    <t>218213853</t>
  </si>
  <si>
    <t>502</t>
  </si>
  <si>
    <t>776121221</t>
  </si>
  <si>
    <t>Penetrace schodišťových podstupnic v do 200 mm</t>
  </si>
  <si>
    <t>-1499957180</t>
  </si>
  <si>
    <t>503</t>
  </si>
  <si>
    <t>776143111</t>
  </si>
  <si>
    <t>Tmelení schodišťových podstupnic v do 200 mm stěrkou tl 3 mm</t>
  </si>
  <si>
    <t>982192082</t>
  </si>
  <si>
    <t>504</t>
  </si>
  <si>
    <t>776143121</t>
  </si>
  <si>
    <t>Tmelení schodišťových stupnic přes 200 mm stěrkou tl 3 mm</t>
  </si>
  <si>
    <t>192807634</t>
  </si>
  <si>
    <t>505</t>
  </si>
  <si>
    <t>776144111</t>
  </si>
  <si>
    <t>Tmelení schodišťových stupńů</t>
  </si>
  <si>
    <t>-942219388</t>
  </si>
  <si>
    <t>506</t>
  </si>
  <si>
    <t>776321111</t>
  </si>
  <si>
    <t>Montáž podlahovin z PVC na stupnice šířky do 300 mm</t>
  </si>
  <si>
    <t>-2121883153</t>
  </si>
  <si>
    <t>507</t>
  </si>
  <si>
    <t>776321211</t>
  </si>
  <si>
    <t>Montáž podlahovin z PVC na podstupnice výšky do 200 mm</t>
  </si>
  <si>
    <t>-1305511005</t>
  </si>
  <si>
    <t>4,4</t>
  </si>
  <si>
    <t>508</t>
  </si>
  <si>
    <t>28411012</t>
  </si>
  <si>
    <t>PVC heterogenní protiskluzná tl 2,00mm,  nášlapná vrstva 0,70mm, třída zátěže 34/43, otlak do 0,05mm, R10, hořlavost Bfl S1</t>
  </si>
  <si>
    <t>-417851413</t>
  </si>
  <si>
    <t>4,4*(0,25+0,155)*1,1</t>
  </si>
  <si>
    <t>509</t>
  </si>
  <si>
    <t>776431111</t>
  </si>
  <si>
    <t>Montáž schodišťových hran lepených</t>
  </si>
  <si>
    <t>-939156642</t>
  </si>
  <si>
    <t>510</t>
  </si>
  <si>
    <t>28342164</t>
  </si>
  <si>
    <t>hrana schodová s lemovým ukončením z PVC 28x40x5,5mm</t>
  </si>
  <si>
    <t>-380778336</t>
  </si>
  <si>
    <t>4,4*1,1 'Přepočtené koeficientem množství</t>
  </si>
  <si>
    <t>511</t>
  </si>
  <si>
    <t>998776103</t>
  </si>
  <si>
    <t>Přesun hmot tonážní pro podlahy povlakové v objektech v do 24 m</t>
  </si>
  <si>
    <t>-1582982481</t>
  </si>
  <si>
    <t>512</t>
  </si>
  <si>
    <t>998776181</t>
  </si>
  <si>
    <t>Příplatek k přesunu hmot tonážní 776 prováděný bez použití mechanizace</t>
  </si>
  <si>
    <t>1056544353</t>
  </si>
  <si>
    <t>777</t>
  </si>
  <si>
    <t>Podlahy lité</t>
  </si>
  <si>
    <t>513</t>
  </si>
  <si>
    <t>777111111</t>
  </si>
  <si>
    <t>Vysátí podkladu před provedením lité podlahy</t>
  </si>
  <si>
    <t>1794185265</t>
  </si>
  <si>
    <t>1,29*2,74"mezipodesta mč.204</t>
  </si>
  <si>
    <t>(3,98+1,7*1,5)"</t>
  </si>
  <si>
    <t>Mezisoučet"NS1</t>
  </si>
  <si>
    <t>3*1,17+1,17*2,7"schody z 2PP do 1PP</t>
  </si>
  <si>
    <t>Mezisoučet"NS2</t>
  </si>
  <si>
    <t>1,14*4,5+1,14*0,3+1,14*3"schody z 1PP do 1NP</t>
  </si>
  <si>
    <t>514</t>
  </si>
  <si>
    <t>777131101</t>
  </si>
  <si>
    <t>Penetrační epoxidový nátěr podlahy na suchý a vyzrálý podklad - matreiál dle PD</t>
  </si>
  <si>
    <t>376284683</t>
  </si>
  <si>
    <t>515</t>
  </si>
  <si>
    <t>777131207</t>
  </si>
  <si>
    <t>Penetrační epoxidový nátěr schodiště na podklad ohrožený vzlínám vlhkosti</t>
  </si>
  <si>
    <t>1158897702</t>
  </si>
  <si>
    <t>516</t>
  </si>
  <si>
    <t>777131211</t>
  </si>
  <si>
    <t>Penetrační epoxidový nátěr schodiště plněný pískem</t>
  </si>
  <si>
    <t>-303803575</t>
  </si>
  <si>
    <t>517</t>
  </si>
  <si>
    <t>632682111</t>
  </si>
  <si>
    <t>Vyspravení betonových schodišťových stupňů a podest rychletuhnoucím polymerem tl 10 mm</t>
  </si>
  <si>
    <t>1447565782</t>
  </si>
  <si>
    <t xml:space="preserve">((5,135-2,96)*1,27+1,8*1,27+1,4*1,1)"schody z 2PP do 1PP - NS2 </t>
  </si>
  <si>
    <t>518</t>
  </si>
  <si>
    <t>777511105</t>
  </si>
  <si>
    <t>Krycí epoxidová stěrka tloušťky přes 2 do 3 mm dekorativní lité podlahy - materiál dle PD</t>
  </si>
  <si>
    <t>-965640672</t>
  </si>
  <si>
    <t>519</t>
  </si>
  <si>
    <t>777611101</t>
  </si>
  <si>
    <t>Krycí epoxidový dekorativní nátěr podlahy</t>
  </si>
  <si>
    <t>-1460501892</t>
  </si>
  <si>
    <t>520</t>
  </si>
  <si>
    <t>777611201</t>
  </si>
  <si>
    <t>Krycí epoxidový dekorativní nátěr schodišťových stupňů</t>
  </si>
  <si>
    <t>-1415491575</t>
  </si>
  <si>
    <t>((5,135-2,96)*1,27+1,8*1,27+1,4*1,1)*2"schody z 2PP do 1PP - NS2  - dvojnásobný</t>
  </si>
  <si>
    <t>(1,14*4,5+1,14*0,3+1,14*3)*2"schody z 1PP do 1NP - NS2 - dvojnásobný</t>
  </si>
  <si>
    <t>521</t>
  </si>
  <si>
    <t>777611261</t>
  </si>
  <si>
    <t>Prosyp krycích nátěrů schodišťových stupňů křemenným pískem</t>
  </si>
  <si>
    <t>1593445286</t>
  </si>
  <si>
    <t>((5,135-2,96)*1,27+1,8*1,27+1,4*1,1)"schody z 2PP do 1PP - NS2 - do první vrstvy</t>
  </si>
  <si>
    <t>1,14*4,5+1,14*0,3+1,14*3"schody z 1PP do 1NP - NS2 - do první vrstvy</t>
  </si>
  <si>
    <t>522</t>
  </si>
  <si>
    <t>777612205R</t>
  </si>
  <si>
    <t>Protiskluzná úprava plnění skleněnými kuličkami (ballotini) uzavíracího nátěru schodišťových stupňů - vytvoření protiskluzné hrany</t>
  </si>
  <si>
    <t>533695603</t>
  </si>
  <si>
    <t>1,17*12"schody z 2PP do 1PP - NS2</t>
  </si>
  <si>
    <t>1,14*17+1"schody z 1PP do 1NP - NS2</t>
  </si>
  <si>
    <t>523</t>
  </si>
  <si>
    <t>998777103</t>
  </si>
  <si>
    <t>Přesun hmot tonážní pro podlahy lité v objektech v do 24 m</t>
  </si>
  <si>
    <t>-1739058390</t>
  </si>
  <si>
    <t>524</t>
  </si>
  <si>
    <t>998777181</t>
  </si>
  <si>
    <t>Příplatek k přesunu hmot tonážní 777 prováděný bez použití mechanizace</t>
  </si>
  <si>
    <t>-17233547</t>
  </si>
  <si>
    <t>781</t>
  </si>
  <si>
    <t>Dokončovací práce - obklady</t>
  </si>
  <si>
    <t>525</t>
  </si>
  <si>
    <t>781121011</t>
  </si>
  <si>
    <t>Nátěr penetrační na stěnu</t>
  </si>
  <si>
    <t>1264917517</t>
  </si>
  <si>
    <t>(2*(1,76+1+0,91+1,41+1,735*4+2,14*2+2,86+2,1)*2,1-0,7*8*2-0,8*2*2)" mč 211-216 - pod obklad</t>
  </si>
  <si>
    <t>(2,5+1,875)*2*2,1-0,7*2"mč210,209 - pod obklad</t>
  </si>
  <si>
    <t>2*2*(1,875+1,3)-0,7*2"mč205</t>
  </si>
  <si>
    <t>2,1*(2,86+1+2,86+1+1,3+1,15+1,3+1,15+0,7+0,26+0,6+0,26+1,3+2,75+0,7+0,6*3+1,3)-0,8*1,97-0,7*1,97-0,9*1,97"</t>
  </si>
  <si>
    <t>526</t>
  </si>
  <si>
    <t>781151031</t>
  </si>
  <si>
    <t>Celoplošné vyrovnání podkladu stěrkou tl 3 mm</t>
  </si>
  <si>
    <t>780946958</t>
  </si>
  <si>
    <t>(2,5*2+1,875)*2,1"mč210,209 - pod obklad</t>
  </si>
  <si>
    <t>Mezisoučet"2NP - srovnání po okopání štuku</t>
  </si>
  <si>
    <t>527</t>
  </si>
  <si>
    <t>781474114</t>
  </si>
  <si>
    <t>Montáž obkladů vnitřních keramických hladkých do 22 ks/m2 lepených flexibilním lepidlem</t>
  </si>
  <si>
    <t>-470257327</t>
  </si>
  <si>
    <t>528</t>
  </si>
  <si>
    <t>59761040</t>
  </si>
  <si>
    <t>obklad keramický hladký přes 19 do 22ks/m2</t>
  </si>
  <si>
    <t>-1560352113</t>
  </si>
  <si>
    <t>342,507*1,1 'Přepočtené koeficientem množství</t>
  </si>
  <si>
    <t>529</t>
  </si>
  <si>
    <t>781477111</t>
  </si>
  <si>
    <t>Příplatek k montáži obkladů vnitřních keramických hladkých za plochu do 10 m2</t>
  </si>
  <si>
    <t>-1069792709</t>
  </si>
  <si>
    <t>2,1*(4,5+2,25+1,03+0,9)"mč1051</t>
  </si>
  <si>
    <t>530</t>
  </si>
  <si>
    <t>781494111</t>
  </si>
  <si>
    <t>Plastové profily rohové lepené flexibilním lepidlem</t>
  </si>
  <si>
    <t>1469401506</t>
  </si>
  <si>
    <t>2,1*2"2NP</t>
  </si>
  <si>
    <t>2,1*6"1PP</t>
  </si>
  <si>
    <t>0,75*3*5+2,1+2,1+2,1+2,35*4+2,35+2,1+2,1+2,1+2,1+1,1+0,5*2+1,35*6"1NP</t>
  </si>
  <si>
    <t>531</t>
  </si>
  <si>
    <t>781494511</t>
  </si>
  <si>
    <t>Plastové profily ukončovací lepené flexibilním lepidlem</t>
  </si>
  <si>
    <t>-661704113</t>
  </si>
  <si>
    <t>2*(1,76+1+0,91+1,41+1,735*4+2,14*2+2,86+2,1)" mč 211-216 - pod obklad</t>
  </si>
  <si>
    <t>(2,5+1,875)*2"mč210,209 - pod obklad</t>
  </si>
  <si>
    <t>2*(1,875+1,3)-0,7"mč205</t>
  </si>
  <si>
    <t>(2,86+1+2,86+1+1,3+1,15+1,3+1,15+0,7+0,26+0,6+0,26+1,3+2,75+0,7+0,6*3+1,3)"</t>
  </si>
  <si>
    <t>(0,7+0,75+3,1+0,7)"mč103</t>
  </si>
  <si>
    <t>(9,34+9,37+4,5+2,25+1,03+0,9)"mč1051</t>
  </si>
  <si>
    <t>2*(1,45+0,95)"mč108</t>
  </si>
  <si>
    <t>2*(0,95+0,95+1,75+2,1)"mč109</t>
  </si>
  <si>
    <t>2*(1,8+3,865+0,3)+0,2"mč110</t>
  </si>
  <si>
    <t>2*(1,94+2,17)"mč111</t>
  </si>
  <si>
    <t>2*(1+1,94)-0,7"mč112</t>
  </si>
  <si>
    <t>2*(2,035+0,975+2,05)"mč113,114</t>
  </si>
  <si>
    <t>2*(1,94+2,615+0,15+0,15)"mč115</t>
  </si>
  <si>
    <t>2*(3,77+2,85+1)"mč116,1117,118</t>
  </si>
  <si>
    <t>532</t>
  </si>
  <si>
    <t>998781103</t>
  </si>
  <si>
    <t>Přesun hmot tonážní pro obklady keramické v objektech v do 24 m</t>
  </si>
  <si>
    <t>1340074437</t>
  </si>
  <si>
    <t>533</t>
  </si>
  <si>
    <t>998781181</t>
  </si>
  <si>
    <t>Příplatek k přesunu hmot tonážní 781 prováděný bez použití mechanizace</t>
  </si>
  <si>
    <t>263415616</t>
  </si>
  <si>
    <t>783</t>
  </si>
  <si>
    <t>Dokončovací práce - nátěry</t>
  </si>
  <si>
    <t>534</t>
  </si>
  <si>
    <t>783213101</t>
  </si>
  <si>
    <t>Napouštěcí jednonásobný syntetický nátěr tesařských konstrukcí zabudovaných do konstrukce</t>
  </si>
  <si>
    <t>-332766506</t>
  </si>
  <si>
    <t>((0,16+0,08)*2*2*6,6+(0,1+0,16)*2*2*3,4+0,1*4*0,75)*2"2*vazník  mč 104</t>
  </si>
  <si>
    <t>0,14*4*(3,5+1+1+3+3)"v kotelně mč302</t>
  </si>
  <si>
    <t>535</t>
  </si>
  <si>
    <t>783217101</t>
  </si>
  <si>
    <t>Krycí jednonásobný syntetický nátěr tesařských konstrukcí</t>
  </si>
  <si>
    <t>1620254641</t>
  </si>
  <si>
    <t>((0,16+0,08)*2*2*6,6+(0,1+0,16)*2*2*3,4+0,1*4*0,75)*2"3*vazník  mč 104</t>
  </si>
  <si>
    <t>Součet" dvojnásobný</t>
  </si>
  <si>
    <t>26,784*2 'Přepočtené koeficientem množství</t>
  </si>
  <si>
    <t>536</t>
  </si>
  <si>
    <t>783226101R</t>
  </si>
  <si>
    <t>Protipožární nátěr tesařských konstrukcí - dle specifikace v technické zprávě</t>
  </si>
  <si>
    <t>-1077823260</t>
  </si>
  <si>
    <t>537</t>
  </si>
  <si>
    <t>783301313</t>
  </si>
  <si>
    <t>Odmaštění zámečnických konstrukcí ředidlovým odmašťovačem</t>
  </si>
  <si>
    <t>-403475972</t>
  </si>
  <si>
    <t>(0,074+0,06*2)*(6,3*4+6*3+3,4*3+2,6*3)"1PP dle skl.SA2.2,SA2.4</t>
  </si>
  <si>
    <t>538</t>
  </si>
  <si>
    <t>783301401</t>
  </si>
  <si>
    <t>Ometení zámečnických konstrukcí</t>
  </si>
  <si>
    <t>-276302396</t>
  </si>
  <si>
    <t>(0,05*2+0,125)*(2*2,02+0,9)*2"zárubeň 24,25</t>
  </si>
  <si>
    <t>(0,05*2+0,1)*(2*2,02+0,7)*4"stávající zárubně 2NP - 700mm</t>
  </si>
  <si>
    <t>(0,05*2+0,1)*(2*2,02+0,8)*2"záruben 21,22</t>
  </si>
  <si>
    <t>(0,05*2+0,1)*(2*2,02+0,7)*1"záruben 20</t>
  </si>
  <si>
    <t>(0,05*2+0,1)*(2*2,02+0,7)*5"záruben 14,16</t>
  </si>
  <si>
    <t>(0,05*2+0,15)*(2*2,02+0,7)*1"záruben 15</t>
  </si>
  <si>
    <t>(0,05*2+0,1)*(2*2,02+0,8)*1"záruben 13</t>
  </si>
  <si>
    <t>(0,05*2+0,15)*(2*2,02+0,8)*1"záruben 18</t>
  </si>
  <si>
    <t>(0,05*2+0,1)*(2*2,02+0,9)*2"zárubeň 12+17</t>
  </si>
  <si>
    <t>539</t>
  </si>
  <si>
    <t>783306809</t>
  </si>
  <si>
    <t>Odstranění nátěru ze zámečnických konstrukcí okartáčováním</t>
  </si>
  <si>
    <t>1770853771</t>
  </si>
  <si>
    <t>0,074*(6,3*4+6*3+3,4*3+2,6*3)"1PP dle skl.SA2.2,SA2.4</t>
  </si>
  <si>
    <t>540</t>
  </si>
  <si>
    <t>783314203</t>
  </si>
  <si>
    <t>Základní antikorozní jednonásobný syntetický samozákladující nátěr zámečnických konstrukcí</t>
  </si>
  <si>
    <t>-965483677</t>
  </si>
  <si>
    <t>(0,074+0,06*2)*(6,3*4+6*3+3,4*3+2,6*3)*2"1PP dle skl.SA2.2,SA2.4 - dvojnásobný</t>
  </si>
  <si>
    <t>541</t>
  </si>
  <si>
    <t>783344201</t>
  </si>
  <si>
    <t>Základní antikorozní jednonásobný polyuretanový nátěr zámečnických konstrukcí</t>
  </si>
  <si>
    <t>634259910</t>
  </si>
  <si>
    <t>542</t>
  </si>
  <si>
    <t>783347101</t>
  </si>
  <si>
    <t>Krycí jednonásobný polyuretanový nátěr zámečnických konstrukcí</t>
  </si>
  <si>
    <t>142803744</t>
  </si>
  <si>
    <t>784</t>
  </si>
  <si>
    <t>Dokončovací práce - malby a tapety</t>
  </si>
  <si>
    <t>543</t>
  </si>
  <si>
    <t>784111001</t>
  </si>
  <si>
    <t>Oprášení (ometení ) podkladu v místnostech výšky do 3,80 m</t>
  </si>
  <si>
    <t>1878593003</t>
  </si>
  <si>
    <t>3*(0,25+1,95+0,3)+3,7*3,875-1*1+2,5*(4,005+0,25)"zdivo v mč.301,302</t>
  </si>
  <si>
    <t>(9,98+0,65)*2*(0,95+1,05)"šachta</t>
  </si>
  <si>
    <t>2,2*2*(2,63+4,31+3,4+1,3+1,17+4,7)+6,05+3,97+11,88"2PP</t>
  </si>
  <si>
    <t>2,6*(2,55+5,2+6,3+2,58+0,6+0,81+4,52+5,2+1,35+4,87+1,9+3,13+2,74+2,75+3,98+1,97+3,98+2,3+3,3+1,3+1,15+2,86+1+1,8)"stěny</t>
  </si>
  <si>
    <t>12,16+19,26+2,75+6,61+1,49+18,41+10,43+6,38"strop</t>
  </si>
  <si>
    <t>-(2,1*(2,86+1+2,86+1+1,3+1,15+1,3+1,15+0,7+0,26+0,6+0,26+1,3+2,75+0,7+0,6*3+1,3)-0,8*1,97-0,7*1,97-0,9*1,97)"obklady</t>
  </si>
  <si>
    <t>2*3,2*(4,5+9,34+2,33+2,23+2,15)+2,8*2*(0,95+1,45+0,95+1,75+2,1+0,95+2,035+0,975+2,05+3,865+1,8+3,77+2,85+1+1,94+2,615+2,695+1,94+1,94+2,17+1+1,94)"stě</t>
  </si>
  <si>
    <t>3,6*2*(12,27+6,585+3,01+5,12+6,06+6,3+6,53+2,46+3+7,5)+2,19*3+4*3"1NP stěny</t>
  </si>
  <si>
    <t>-197,259"obklady 1NP</t>
  </si>
  <si>
    <t>544</t>
  </si>
  <si>
    <t>784111011</t>
  </si>
  <si>
    <t>Obroušení podkladu omítnutého v místnostech výšky do 3,80 m</t>
  </si>
  <si>
    <t>1030901608</t>
  </si>
  <si>
    <t>545</t>
  </si>
  <si>
    <t>784181101</t>
  </si>
  <si>
    <t>Základní akrylátová jednonásobná penetrace podkladu v místnostech výšky do 3,80m</t>
  </si>
  <si>
    <t>-183846231</t>
  </si>
  <si>
    <t>546</t>
  </si>
  <si>
    <t>784181111R</t>
  </si>
  <si>
    <t>Základní silikonová jednonásobná penetrace podkladu v místnostech výšky do 3,80m - materiál dle PD</t>
  </si>
  <si>
    <t>2136238449</t>
  </si>
  <si>
    <t>Mezisoučet"2PP - SA2</t>
  </si>
  <si>
    <t>Mezisoučet"1PP - SA2, SA 3.1</t>
  </si>
  <si>
    <t>547</t>
  </si>
  <si>
    <t>784211101</t>
  </si>
  <si>
    <t>Dvojnásobné bílé malby ze směsí za mokra výborně otěruvzdorných v místnostech výšky do 3,80 m</t>
  </si>
  <si>
    <t>379318892</t>
  </si>
  <si>
    <t>2*(2,15+2,23)*3,36"mč1052</t>
  </si>
  <si>
    <t>548</t>
  </si>
  <si>
    <t>784211131</t>
  </si>
  <si>
    <t>Dvojnásobné bílé malby ze směsí za mokra minimálně otěruvzdorných v místnostech do 3,80 m</t>
  </si>
  <si>
    <t>-24056092</t>
  </si>
  <si>
    <t>3,1*4+1,5*4+2*1,5"v kotelně a chodbě dle skladeb SP7,SP8 - podhled</t>
  </si>
  <si>
    <t>3*(1,49+2,155)+4,08*4-1*1+4*2,56*2+4*1,4*2+2,6*4"příčka S7 kolem kotelny směrem do půdy nemalovat</t>
  </si>
  <si>
    <t>4,5*2*1,29+4,5*2,74+3,25*5,6*2+1,7*2,6*2+2,74*2,6"schodišťový prostor od stupně č.18 do 2NP</t>
  </si>
  <si>
    <t>2,65*2,925*2"SA5 - 2NP</t>
  </si>
  <si>
    <t>2,4*(1,75+1,27+0,9)*2"mč208</t>
  </si>
  <si>
    <t>2,7*2,6*2"SA 4.1 - 2NP</t>
  </si>
  <si>
    <t>2,62*(1,4+1,875)*2"SA4.2 - 2NP</t>
  </si>
  <si>
    <t>2,74*6,15"SP 6 -  schodiště 2NP + mč205 - podhled</t>
  </si>
  <si>
    <t>2*3,2*(4,5+9,34+2,33)+2,8*2*(0,95+1,45+0,95+1,75+2,1+0,95+2,035+0,975+2,05+3,865+1,8+3,77+2,85+1+1,94+2,615+2,695+1,94+1,94+2,17+1+1,94)"1NP stěny</t>
  </si>
  <si>
    <t>44,81+4,79+87,77+44,81+31,93"stropy</t>
  </si>
  <si>
    <t>-29,88-38,88"odpočet akustických panelů</t>
  </si>
  <si>
    <t>549</t>
  </si>
  <si>
    <t>784321031R</t>
  </si>
  <si>
    <t>Dvojnásobné silikonové a protiplísňové bílé malby v místnosti výšky do 3,80 m - materiál dle PD</t>
  </si>
  <si>
    <t>-904298264</t>
  </si>
  <si>
    <t>Práce a dodávky M</t>
  </si>
  <si>
    <t>33-M</t>
  </si>
  <si>
    <t>Výtah</t>
  </si>
  <si>
    <t>550</t>
  </si>
  <si>
    <t>33-M-01</t>
  </si>
  <si>
    <t>Dodávka + montáž nákladního výtahu  - nosnost 100kg - komplet dle specifikace v technické zprávě</t>
  </si>
  <si>
    <t>640456202</t>
  </si>
  <si>
    <t>VRN1</t>
  </si>
  <si>
    <t>Průzkumné, geodetické a projektové práce</t>
  </si>
  <si>
    <t>551</t>
  </si>
  <si>
    <t>011503000</t>
  </si>
  <si>
    <t>Stavební průzkum bez rozlišení dle požadavků PD</t>
  </si>
  <si>
    <t>Kč</t>
  </si>
  <si>
    <t>1024</t>
  </si>
  <si>
    <t>1071484622</t>
  </si>
  <si>
    <t>část ÚT - F.1.4.a - Zařízení pro vytápění staveb</t>
  </si>
  <si>
    <t>Město Varnsdorf</t>
  </si>
  <si>
    <t>V a M, spol. s r.o., Matoušova 21, Liberec III</t>
  </si>
  <si>
    <t xml:space="preserve">    731 - Ústřední vytápění </t>
  </si>
  <si>
    <t>731</t>
  </si>
  <si>
    <t xml:space="preserve">Ústřední vytápění </t>
  </si>
  <si>
    <t>Dodávka + montáž zařízení pro vytápění staveb dle samostatné rekapitulace F.1.4.a</t>
  </si>
  <si>
    <t>soub</t>
  </si>
  <si>
    <t>1658380090</t>
  </si>
  <si>
    <t>část VZT - F.1.4.c - Zařízení vzduchotechniky</t>
  </si>
  <si>
    <t xml:space="preserve">    751 - Vzduchotechnika</t>
  </si>
  <si>
    <t>751</t>
  </si>
  <si>
    <t>Vzduchotechnika</t>
  </si>
  <si>
    <t>Dodávka + montáž zařízení vzduchotechniky dle samostatné rekapitulace F.1.4.c</t>
  </si>
  <si>
    <t>-719105938</t>
  </si>
  <si>
    <t>část ZTI - F.1.4.e - Zdravotní technika</t>
  </si>
  <si>
    <t xml:space="preserve">    721 - Zdravotechnika</t>
  </si>
  <si>
    <t>Zdravotechnika</t>
  </si>
  <si>
    <t>Zdravotně - technická instalace dle samostatné rekapitulace F.1.4.e</t>
  </si>
  <si>
    <t>-524926501</t>
  </si>
  <si>
    <t>část EI - F.1.4.g - Zařízení silnoproudé elektrotechniky</t>
  </si>
  <si>
    <t xml:space="preserve">    746 - Elektromontáže </t>
  </si>
  <si>
    <t>746</t>
  </si>
  <si>
    <t xml:space="preserve">Elektromontáže </t>
  </si>
  <si>
    <t>Silnoproudé rozvody dle samostatné rekapitulace  - F.1.4.g.a)</t>
  </si>
  <si>
    <t>-447216567</t>
  </si>
  <si>
    <t>74-1</t>
  </si>
  <si>
    <t>Ochrana před bleskem dle samostatné rekapitulace  - F.1.4.g.b)</t>
  </si>
  <si>
    <t>744967015</t>
  </si>
  <si>
    <t>část SLP - F.1.4.h - Zařízení slaboproudé elektrotechniky</t>
  </si>
  <si>
    <t xml:space="preserve">    747 - Elektromontáže - slaboproudé</t>
  </si>
  <si>
    <t>747</t>
  </si>
  <si>
    <t>Elektromontáže - slaboproudé</t>
  </si>
  <si>
    <t>741</t>
  </si>
  <si>
    <t>Slaboproudé instalace dle samostatné rekapitulace F.1.4.h</t>
  </si>
  <si>
    <t>-1653042746</t>
  </si>
  <si>
    <t>část GASTRO - F.1.4.i - Technologie stravování</t>
  </si>
  <si>
    <t xml:space="preserve">    791 - Zařízení velkokuchyní</t>
  </si>
  <si>
    <t>791</t>
  </si>
  <si>
    <t>Zařízení velkokuchyní</t>
  </si>
  <si>
    <t>791-01</t>
  </si>
  <si>
    <t>Dodávka + montáž zařízení technologie stravování dle samostatné rekapitulace F.1.4.i</t>
  </si>
  <si>
    <t>1838791558</t>
  </si>
  <si>
    <t>část INT - F.1.5. - Interiér</t>
  </si>
  <si>
    <t xml:space="preserve"> </t>
  </si>
  <si>
    <t>INTERIER 1NP - INTERIÉR 1NP</t>
  </si>
  <si>
    <t xml:space="preserve">    D1 - MÍSTNOST 1.02</t>
  </si>
  <si>
    <t xml:space="preserve">    D2 - MÍSTNOST 1.03</t>
  </si>
  <si>
    <t xml:space="preserve">    D3 - MÍSTNOST 1.04</t>
  </si>
  <si>
    <t>INTERIER 1NP</t>
  </si>
  <si>
    <t>INTERIÉR 1NP</t>
  </si>
  <si>
    <t>D1</t>
  </si>
  <si>
    <t>MÍSTNOST 1.02</t>
  </si>
  <si>
    <t>D1-1</t>
  </si>
  <si>
    <t>ZALOMENÉ SEZENÍ VE VÝKLENKU - lavice rohová 2400+1250+1250x450x450 s opěrákem + kryt radiátoru z masivní rámové konstrukce s výplní tahokov AL 2460x620x250mm - komplet dle ozn. L1, K1</t>
  </si>
  <si>
    <t>D1-2</t>
  </si>
  <si>
    <t>Kryt radiátoru  - komplet dle k2</t>
  </si>
  <si>
    <t>D1-3</t>
  </si>
  <si>
    <t>Lavice dl 1200mm - komplet dle ozn.l2</t>
  </si>
  <si>
    <t>D1-4</t>
  </si>
  <si>
    <t>Lavice dl 1500mm - komplet dle ozn.l2</t>
  </si>
  <si>
    <t>-386787010</t>
  </si>
  <si>
    <t>D1-5</t>
  </si>
  <si>
    <t>Stůl masiv vel 800x800x750 - komplet dle ozn.a</t>
  </si>
  <si>
    <t>214064164</t>
  </si>
  <si>
    <t>D1-6</t>
  </si>
  <si>
    <t>Stůl masiv vel 1400x800x750 - komplet dle ozn.b</t>
  </si>
  <si>
    <t>165640254</t>
  </si>
  <si>
    <t>D1-7</t>
  </si>
  <si>
    <t>Stolová deska 700x700x750mm - komplet dle ozn.d</t>
  </si>
  <si>
    <t>-411413010</t>
  </si>
  <si>
    <t>D1-8</t>
  </si>
  <si>
    <t>podnoží stolové desky - komplet dle ozn.d</t>
  </si>
  <si>
    <t>-1546894552</t>
  </si>
  <si>
    <t>D2</t>
  </si>
  <si>
    <t>MÍSTNOST 1.03</t>
  </si>
  <si>
    <t>D2-1</t>
  </si>
  <si>
    <t>LAVICE ROHOVÁ, dl.6,8M 5000+900+900, výška 450mm + kryt radiátoru z masivní rámové konstrukce s výplní tahokov AL dl. 5000mm, š=250mm, výška 650mm - komplet dle ozn. L3, K3</t>
  </si>
  <si>
    <t>-1563799111</t>
  </si>
  <si>
    <t>D2-2</t>
  </si>
  <si>
    <t>Stolová deska vel 700x700x22, 2xdýhovaná deska stolu spojená obdelníkovým kovovým podnožím černým - komplet dle ozn.d</t>
  </si>
  <si>
    <t>D2-21</t>
  </si>
  <si>
    <t>Centrálnáí kovové podnoží desky - komplet dle ozn.d</t>
  </si>
  <si>
    <t>-393614258</t>
  </si>
  <si>
    <t>D2-3</t>
  </si>
  <si>
    <t>Bar včetně zábáří - bez technologického vybavení</t>
  </si>
  <si>
    <t>soubor</t>
  </si>
  <si>
    <t>D2-4</t>
  </si>
  <si>
    <t>Židle celodřevěná</t>
  </si>
  <si>
    <t>-2015189816</t>
  </si>
  <si>
    <t>D2-5</t>
  </si>
  <si>
    <t>Věšák odkládací, masiv, ohýbaný</t>
  </si>
  <si>
    <t>2045639460</t>
  </si>
  <si>
    <t>D3</t>
  </si>
  <si>
    <t>MÍSTNOST 1.04</t>
  </si>
  <si>
    <t>D3-1</t>
  </si>
  <si>
    <t>Kryt radiátoru  z masivní rámové konstrukce s výplní tahokov AL dl. 16000mm, š=250mm, výška 620mm - komplet dle ozn. K4</t>
  </si>
  <si>
    <t>854590882</t>
  </si>
  <si>
    <t>D3-2</t>
  </si>
  <si>
    <t>LAVICE ROHOVÁ, 3010+500+500x450x450 s opěrákem + kryt radiátoru z masivní rámové konstrukce s výplní tahokov AL vel.3010x620x250mm - komplet dle ozn.  K5, l4</t>
  </si>
  <si>
    <t>-1084265462</t>
  </si>
  <si>
    <t>D3-3</t>
  </si>
  <si>
    <t>LAVICE  2600x450x450 s opěrákem + kryt radiátoru z masivní rámové konstrukce s výplní tahokov AL vel.3010x620x250mm - komplet dle ozn.  k7</t>
  </si>
  <si>
    <t>1051517989</t>
  </si>
  <si>
    <t>D3-4</t>
  </si>
  <si>
    <t>Kryt radiátoru  - 2x masivní rámová konstrukce 2700x620x250 + masivní zákryt AL 2x1300x620x250 - komplet dle ozn. k6</t>
  </si>
  <si>
    <t>745682156</t>
  </si>
  <si>
    <t>D3-5</t>
  </si>
  <si>
    <t>-468120529</t>
  </si>
  <si>
    <t>D3-6</t>
  </si>
  <si>
    <t>-1807992274</t>
  </si>
  <si>
    <t>D3-7</t>
  </si>
  <si>
    <t>Stůl masiv vel 1400x800x750 - komplet dle ozn.c</t>
  </si>
  <si>
    <t>-47894874</t>
  </si>
  <si>
    <t>D3-8</t>
  </si>
  <si>
    <t>Deska stolová prům.900mm tl.28mm - dýhovaná - komplet dle ozn.e</t>
  </si>
  <si>
    <t>D3-9</t>
  </si>
  <si>
    <t>stolové podnoží desky -  komplet dle ozn.e</t>
  </si>
  <si>
    <t>182640092</t>
  </si>
  <si>
    <t>D3-91</t>
  </si>
  <si>
    <t xml:space="preserve">židle masiv ohýbaná </t>
  </si>
  <si>
    <t>-678525154</t>
  </si>
  <si>
    <t>D3-92</t>
  </si>
  <si>
    <t>židle dřevěná s čalouněným sedákem, masiv</t>
  </si>
  <si>
    <t>33608991</t>
  </si>
  <si>
    <t>D3-93</t>
  </si>
  <si>
    <t>293544149</t>
  </si>
  <si>
    <t>SO 07 - Domovní plynovod</t>
  </si>
  <si>
    <t xml:space="preserve">    723 - Zdravotechnika - vnitřní plynovod</t>
  </si>
  <si>
    <t>723</t>
  </si>
  <si>
    <t>Zdravotechnika - vnitřní plynovod</t>
  </si>
  <si>
    <t>723-01</t>
  </si>
  <si>
    <t>Domovní plynovod dle samostatné rekapitulace SO 07</t>
  </si>
  <si>
    <t>351265871</t>
  </si>
  <si>
    <t>PŘÍSTUP - Oprava chodníku ke vstupu do 2.PP, zdvihací plošina pro zásobování</t>
  </si>
  <si>
    <t>5-01</t>
  </si>
  <si>
    <t>Oprava chodníku ke vstupu do 2.PP a šikmá zdvihací plošina pro zásobování dle samostatného rozpočtu</t>
  </si>
  <si>
    <t>703706005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</si>
  <si>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</si>
  <si>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</si>
  <si>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</si>
  <si>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</si>
  <si>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VRN3</t>
  </si>
  <si>
    <t>Zařízení staveniště</t>
  </si>
  <si>
    <t>030001000</t>
  </si>
  <si>
    <t>Zařízení staveniště - včetně případných konstrukcí pro dopravu materiálu dle POV</t>
  </si>
  <si>
    <t>%</t>
  </si>
  <si>
    <t>-225272908</t>
  </si>
  <si>
    <t>VRN6</t>
  </si>
  <si>
    <t>Územní vlivy</t>
  </si>
  <si>
    <t>062203000</t>
  </si>
  <si>
    <t>Odlehčování automobilů - stavba na obtížně přístupném místě</t>
  </si>
  <si>
    <t>-455207017</t>
  </si>
  <si>
    <t>VRN7</t>
  </si>
  <si>
    <t>Provozní vlivy</t>
  </si>
  <si>
    <t>071103000</t>
  </si>
  <si>
    <t>Provoz investora - část stavby již v provozu včetně případné ochrany stávajících prvků a zařízení</t>
  </si>
  <si>
    <t>-1972170895</t>
  </si>
  <si>
    <t>VRN9</t>
  </si>
  <si>
    <t>Ostatní náklady</t>
  </si>
  <si>
    <t>091404000</t>
  </si>
  <si>
    <t>Práce na památkovém objektu</t>
  </si>
  <si>
    <t>-143173396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</si>
</sst>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 wrapText="1"/>
    </xf>
    <xf numFmtId="0" fontId="22" fillId="4" borderId="6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8"/>
  <sheetViews>
    <sheetView showGridLines="0" topLeftCell="A67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1" t="s">
        <v>14</v>
      </c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  <c r="AE5" s="302"/>
      <c r="AF5" s="302"/>
      <c r="AG5" s="302"/>
      <c r="AH5" s="302"/>
      <c r="AI5" s="302"/>
      <c r="AJ5" s="302"/>
      <c r="AK5" s="302"/>
      <c r="AL5" s="302"/>
      <c r="AM5" s="302"/>
      <c r="AN5" s="302"/>
      <c r="AO5" s="302"/>
      <c r="AP5" s="22"/>
      <c r="AQ5" s="22"/>
      <c r="AR5" s="20"/>
      <c r="BE5" s="298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3" t="s">
        <v>17</v>
      </c>
      <c r="L6" s="302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2"/>
      <c r="AA6" s="302"/>
      <c r="AB6" s="302"/>
      <c r="AC6" s="302"/>
      <c r="AD6" s="302"/>
      <c r="AE6" s="302"/>
      <c r="AF6" s="302"/>
      <c r="AG6" s="302"/>
      <c r="AH6" s="302"/>
      <c r="AI6" s="302"/>
      <c r="AJ6" s="302"/>
      <c r="AK6" s="302"/>
      <c r="AL6" s="302"/>
      <c r="AM6" s="302"/>
      <c r="AN6" s="302"/>
      <c r="AO6" s="302"/>
      <c r="AP6" s="22"/>
      <c r="AQ6" s="22"/>
      <c r="AR6" s="20"/>
      <c r="BE6" s="299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99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99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9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99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99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9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99"/>
      <c r="BS13" s="17" t="s">
        <v>6</v>
      </c>
    </row>
    <row r="14" spans="1:74" ht="12.75">
      <c r="B14" s="21"/>
      <c r="C14" s="22"/>
      <c r="D14" s="22"/>
      <c r="E14" s="304" t="s">
        <v>29</v>
      </c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99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9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99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99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9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99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99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9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9"/>
    </row>
    <row r="23" spans="1:71" s="1" customFormat="1" ht="16.5" customHeight="1">
      <c r="B23" s="21"/>
      <c r="C23" s="22"/>
      <c r="D23" s="22"/>
      <c r="E23" s="306" t="s">
        <v>1</v>
      </c>
      <c r="F23" s="306"/>
      <c r="G23" s="306"/>
      <c r="H23" s="306"/>
      <c r="I23" s="306"/>
      <c r="J23" s="306"/>
      <c r="K23" s="306"/>
      <c r="L23" s="306"/>
      <c r="M23" s="306"/>
      <c r="N23" s="306"/>
      <c r="O23" s="306"/>
      <c r="P23" s="306"/>
      <c r="Q23" s="306"/>
      <c r="R23" s="306"/>
      <c r="S23" s="306"/>
      <c r="T23" s="306"/>
      <c r="U23" s="306"/>
      <c r="V23" s="306"/>
      <c r="W23" s="306"/>
      <c r="X23" s="306"/>
      <c r="Y23" s="306"/>
      <c r="Z23" s="306"/>
      <c r="AA23" s="306"/>
      <c r="AB23" s="306"/>
      <c r="AC23" s="306"/>
      <c r="AD23" s="306"/>
      <c r="AE23" s="306"/>
      <c r="AF23" s="306"/>
      <c r="AG23" s="306"/>
      <c r="AH23" s="306"/>
      <c r="AI23" s="306"/>
      <c r="AJ23" s="306"/>
      <c r="AK23" s="306"/>
      <c r="AL23" s="306"/>
      <c r="AM23" s="306"/>
      <c r="AN23" s="306"/>
      <c r="AO23" s="22"/>
      <c r="AP23" s="22"/>
      <c r="AQ23" s="22"/>
      <c r="AR23" s="20"/>
      <c r="BE23" s="299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9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9"/>
    </row>
    <row r="26" spans="1:71" s="2" customFormat="1" ht="25.9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07">
        <f>ROUND(AG94,2)</f>
        <v>0</v>
      </c>
      <c r="AL26" s="308"/>
      <c r="AM26" s="308"/>
      <c r="AN26" s="308"/>
      <c r="AO26" s="308"/>
      <c r="AP26" s="36"/>
      <c r="AQ26" s="36"/>
      <c r="AR26" s="39"/>
      <c r="BE26" s="299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99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09" t="s">
        <v>37</v>
      </c>
      <c r="M28" s="309"/>
      <c r="N28" s="309"/>
      <c r="O28" s="309"/>
      <c r="P28" s="309"/>
      <c r="Q28" s="36"/>
      <c r="R28" s="36"/>
      <c r="S28" s="36"/>
      <c r="T28" s="36"/>
      <c r="U28" s="36"/>
      <c r="V28" s="36"/>
      <c r="W28" s="309" t="s">
        <v>38</v>
      </c>
      <c r="X28" s="309"/>
      <c r="Y28" s="309"/>
      <c r="Z28" s="309"/>
      <c r="AA28" s="309"/>
      <c r="AB28" s="309"/>
      <c r="AC28" s="309"/>
      <c r="AD28" s="309"/>
      <c r="AE28" s="309"/>
      <c r="AF28" s="36"/>
      <c r="AG28" s="36"/>
      <c r="AH28" s="36"/>
      <c r="AI28" s="36"/>
      <c r="AJ28" s="36"/>
      <c r="AK28" s="309" t="s">
        <v>39</v>
      </c>
      <c r="AL28" s="309"/>
      <c r="AM28" s="309"/>
      <c r="AN28" s="309"/>
      <c r="AO28" s="309"/>
      <c r="AP28" s="36"/>
      <c r="AQ28" s="36"/>
      <c r="AR28" s="39"/>
      <c r="BE28" s="299"/>
    </row>
    <row r="29" spans="1:71" s="3" customFormat="1" ht="14.45" customHeight="1"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291">
        <v>0.21</v>
      </c>
      <c r="M29" s="292"/>
      <c r="N29" s="292"/>
      <c r="O29" s="292"/>
      <c r="P29" s="292"/>
      <c r="Q29" s="41"/>
      <c r="R29" s="41"/>
      <c r="S29" s="41"/>
      <c r="T29" s="41"/>
      <c r="U29" s="41"/>
      <c r="V29" s="41"/>
      <c r="W29" s="293">
        <f>ROUND(AZ94, 2)</f>
        <v>0</v>
      </c>
      <c r="X29" s="292"/>
      <c r="Y29" s="292"/>
      <c r="Z29" s="292"/>
      <c r="AA29" s="292"/>
      <c r="AB29" s="292"/>
      <c r="AC29" s="292"/>
      <c r="AD29" s="292"/>
      <c r="AE29" s="292"/>
      <c r="AF29" s="41"/>
      <c r="AG29" s="41"/>
      <c r="AH29" s="41"/>
      <c r="AI29" s="41"/>
      <c r="AJ29" s="41"/>
      <c r="AK29" s="293">
        <f>ROUND(AV94, 2)</f>
        <v>0</v>
      </c>
      <c r="AL29" s="292"/>
      <c r="AM29" s="292"/>
      <c r="AN29" s="292"/>
      <c r="AO29" s="292"/>
      <c r="AP29" s="41"/>
      <c r="AQ29" s="41"/>
      <c r="AR29" s="42"/>
      <c r="BE29" s="300"/>
    </row>
    <row r="30" spans="1:71" s="3" customFormat="1" ht="14.45" customHeight="1"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291">
        <v>0.15</v>
      </c>
      <c r="M30" s="292"/>
      <c r="N30" s="292"/>
      <c r="O30" s="292"/>
      <c r="P30" s="292"/>
      <c r="Q30" s="41"/>
      <c r="R30" s="41"/>
      <c r="S30" s="41"/>
      <c r="T30" s="41"/>
      <c r="U30" s="41"/>
      <c r="V30" s="41"/>
      <c r="W30" s="293">
        <f>ROUND(BA94, 2)</f>
        <v>0</v>
      </c>
      <c r="X30" s="292"/>
      <c r="Y30" s="292"/>
      <c r="Z30" s="292"/>
      <c r="AA30" s="292"/>
      <c r="AB30" s="292"/>
      <c r="AC30" s="292"/>
      <c r="AD30" s="292"/>
      <c r="AE30" s="292"/>
      <c r="AF30" s="41"/>
      <c r="AG30" s="41"/>
      <c r="AH30" s="41"/>
      <c r="AI30" s="41"/>
      <c r="AJ30" s="41"/>
      <c r="AK30" s="293">
        <f>ROUND(AW94, 2)</f>
        <v>0</v>
      </c>
      <c r="AL30" s="292"/>
      <c r="AM30" s="292"/>
      <c r="AN30" s="292"/>
      <c r="AO30" s="292"/>
      <c r="AP30" s="41"/>
      <c r="AQ30" s="41"/>
      <c r="AR30" s="42"/>
      <c r="BE30" s="300"/>
    </row>
    <row r="31" spans="1:71" s="3" customFormat="1" ht="14.45" hidden="1" customHeight="1"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291">
        <v>0.21</v>
      </c>
      <c r="M31" s="292"/>
      <c r="N31" s="292"/>
      <c r="O31" s="292"/>
      <c r="P31" s="292"/>
      <c r="Q31" s="41"/>
      <c r="R31" s="41"/>
      <c r="S31" s="41"/>
      <c r="T31" s="41"/>
      <c r="U31" s="41"/>
      <c r="V31" s="41"/>
      <c r="W31" s="293">
        <f>ROUND(BB94, 2)</f>
        <v>0</v>
      </c>
      <c r="X31" s="292"/>
      <c r="Y31" s="292"/>
      <c r="Z31" s="292"/>
      <c r="AA31" s="292"/>
      <c r="AB31" s="292"/>
      <c r="AC31" s="292"/>
      <c r="AD31" s="292"/>
      <c r="AE31" s="292"/>
      <c r="AF31" s="41"/>
      <c r="AG31" s="41"/>
      <c r="AH31" s="41"/>
      <c r="AI31" s="41"/>
      <c r="AJ31" s="41"/>
      <c r="AK31" s="293">
        <v>0</v>
      </c>
      <c r="AL31" s="292"/>
      <c r="AM31" s="292"/>
      <c r="AN31" s="292"/>
      <c r="AO31" s="292"/>
      <c r="AP31" s="41"/>
      <c r="AQ31" s="41"/>
      <c r="AR31" s="42"/>
      <c r="BE31" s="300"/>
    </row>
    <row r="32" spans="1:71" s="3" customFormat="1" ht="14.45" hidden="1" customHeight="1"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291">
        <v>0.15</v>
      </c>
      <c r="M32" s="292"/>
      <c r="N32" s="292"/>
      <c r="O32" s="292"/>
      <c r="P32" s="292"/>
      <c r="Q32" s="41"/>
      <c r="R32" s="41"/>
      <c r="S32" s="41"/>
      <c r="T32" s="41"/>
      <c r="U32" s="41"/>
      <c r="V32" s="41"/>
      <c r="W32" s="293">
        <f>ROUND(BC94, 2)</f>
        <v>0</v>
      </c>
      <c r="X32" s="292"/>
      <c r="Y32" s="292"/>
      <c r="Z32" s="292"/>
      <c r="AA32" s="292"/>
      <c r="AB32" s="292"/>
      <c r="AC32" s="292"/>
      <c r="AD32" s="292"/>
      <c r="AE32" s="292"/>
      <c r="AF32" s="41"/>
      <c r="AG32" s="41"/>
      <c r="AH32" s="41"/>
      <c r="AI32" s="41"/>
      <c r="AJ32" s="41"/>
      <c r="AK32" s="293">
        <v>0</v>
      </c>
      <c r="AL32" s="292"/>
      <c r="AM32" s="292"/>
      <c r="AN32" s="292"/>
      <c r="AO32" s="292"/>
      <c r="AP32" s="41"/>
      <c r="AQ32" s="41"/>
      <c r="AR32" s="42"/>
      <c r="BE32" s="300"/>
    </row>
    <row r="33" spans="1:57" s="3" customFormat="1" ht="14.45" hidden="1" customHeight="1"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291">
        <v>0</v>
      </c>
      <c r="M33" s="292"/>
      <c r="N33" s="292"/>
      <c r="O33" s="292"/>
      <c r="P33" s="292"/>
      <c r="Q33" s="41"/>
      <c r="R33" s="41"/>
      <c r="S33" s="41"/>
      <c r="T33" s="41"/>
      <c r="U33" s="41"/>
      <c r="V33" s="41"/>
      <c r="W33" s="293">
        <f>ROUND(BD94, 2)</f>
        <v>0</v>
      </c>
      <c r="X33" s="292"/>
      <c r="Y33" s="292"/>
      <c r="Z33" s="292"/>
      <c r="AA33" s="292"/>
      <c r="AB33" s="292"/>
      <c r="AC33" s="292"/>
      <c r="AD33" s="292"/>
      <c r="AE33" s="292"/>
      <c r="AF33" s="41"/>
      <c r="AG33" s="41"/>
      <c r="AH33" s="41"/>
      <c r="AI33" s="41"/>
      <c r="AJ33" s="41"/>
      <c r="AK33" s="293">
        <v>0</v>
      </c>
      <c r="AL33" s="292"/>
      <c r="AM33" s="292"/>
      <c r="AN33" s="292"/>
      <c r="AO33" s="292"/>
      <c r="AP33" s="41"/>
      <c r="AQ33" s="41"/>
      <c r="AR33" s="42"/>
      <c r="BE33" s="300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99"/>
    </row>
    <row r="35" spans="1:57" s="2" customFormat="1" ht="25.9" customHeight="1">
      <c r="A35" s="34"/>
      <c r="B35" s="35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297" t="s">
        <v>48</v>
      </c>
      <c r="Y35" s="295"/>
      <c r="Z35" s="295"/>
      <c r="AA35" s="295"/>
      <c r="AB35" s="295"/>
      <c r="AC35" s="45"/>
      <c r="AD35" s="45"/>
      <c r="AE35" s="45"/>
      <c r="AF35" s="45"/>
      <c r="AG35" s="45"/>
      <c r="AH35" s="45"/>
      <c r="AI35" s="45"/>
      <c r="AJ35" s="45"/>
      <c r="AK35" s="294">
        <f>SUM(AK26:AK33)</f>
        <v>0</v>
      </c>
      <c r="AL35" s="295"/>
      <c r="AM35" s="295"/>
      <c r="AN35" s="295"/>
      <c r="AO35" s="296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51</v>
      </c>
      <c r="AI60" s="38"/>
      <c r="AJ60" s="38"/>
      <c r="AK60" s="38"/>
      <c r="AL60" s="38"/>
      <c r="AM60" s="52" t="s">
        <v>52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51</v>
      </c>
      <c r="AI75" s="38"/>
      <c r="AJ75" s="38"/>
      <c r="AK75" s="38"/>
      <c r="AL75" s="38"/>
      <c r="AM75" s="52" t="s">
        <v>52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HRADEK13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310" t="str">
        <f>K6</f>
        <v>Rekonstrukce hrádku - hlavní budova - ZMĚNA 2019</v>
      </c>
      <c r="M85" s="311"/>
      <c r="N85" s="311"/>
      <c r="O85" s="311"/>
      <c r="P85" s="311"/>
      <c r="Q85" s="311"/>
      <c r="R85" s="311"/>
      <c r="S85" s="311"/>
      <c r="T85" s="311"/>
      <c r="U85" s="311"/>
      <c r="V85" s="311"/>
      <c r="W85" s="311"/>
      <c r="X85" s="311"/>
      <c r="Y85" s="311"/>
      <c r="Z85" s="311"/>
      <c r="AA85" s="311"/>
      <c r="AB85" s="311"/>
      <c r="AC85" s="311"/>
      <c r="AD85" s="311"/>
      <c r="AE85" s="311"/>
      <c r="AF85" s="311"/>
      <c r="AG85" s="311"/>
      <c r="AH85" s="311"/>
      <c r="AI85" s="311"/>
      <c r="AJ85" s="311"/>
      <c r="AK85" s="311"/>
      <c r="AL85" s="311"/>
      <c r="AM85" s="311"/>
      <c r="AN85" s="311"/>
      <c r="AO85" s="311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Varnsdorf č.p.1726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6" t="str">
        <f>IF(AN8= "","",AN8)</f>
        <v>14.1.2020</v>
      </c>
      <c r="AN87" s="286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25.7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Město Varnsdorf, Nám. E.Beneše 470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87" t="str">
        <f>IF(E17="","",E17)</f>
        <v>V a M spol. s r.o., Matoušova 21, Liberec</v>
      </c>
      <c r="AN89" s="288"/>
      <c r="AO89" s="288"/>
      <c r="AP89" s="288"/>
      <c r="AQ89" s="36"/>
      <c r="AR89" s="39"/>
      <c r="AS89" s="271" t="s">
        <v>56</v>
      </c>
      <c r="AT89" s="272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87" t="str">
        <f>IF(E20="","",E20)</f>
        <v>Ing. Jaroslav Šíma</v>
      </c>
      <c r="AN90" s="288"/>
      <c r="AO90" s="288"/>
      <c r="AP90" s="288"/>
      <c r="AQ90" s="36"/>
      <c r="AR90" s="39"/>
      <c r="AS90" s="273"/>
      <c r="AT90" s="274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5"/>
      <c r="AT91" s="276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315" t="s">
        <v>57</v>
      </c>
      <c r="D92" s="285"/>
      <c r="E92" s="285"/>
      <c r="F92" s="285"/>
      <c r="G92" s="285"/>
      <c r="H92" s="73"/>
      <c r="I92" s="289" t="s">
        <v>58</v>
      </c>
      <c r="J92" s="285"/>
      <c r="K92" s="285"/>
      <c r="L92" s="285"/>
      <c r="M92" s="285"/>
      <c r="N92" s="285"/>
      <c r="O92" s="285"/>
      <c r="P92" s="285"/>
      <c r="Q92" s="285"/>
      <c r="R92" s="285"/>
      <c r="S92" s="285"/>
      <c r="T92" s="285"/>
      <c r="U92" s="285"/>
      <c r="V92" s="285"/>
      <c r="W92" s="285"/>
      <c r="X92" s="285"/>
      <c r="Y92" s="285"/>
      <c r="Z92" s="285"/>
      <c r="AA92" s="285"/>
      <c r="AB92" s="285"/>
      <c r="AC92" s="285"/>
      <c r="AD92" s="285"/>
      <c r="AE92" s="285"/>
      <c r="AF92" s="285"/>
      <c r="AG92" s="284" t="s">
        <v>59</v>
      </c>
      <c r="AH92" s="285"/>
      <c r="AI92" s="285"/>
      <c r="AJ92" s="285"/>
      <c r="AK92" s="285"/>
      <c r="AL92" s="285"/>
      <c r="AM92" s="285"/>
      <c r="AN92" s="289" t="s">
        <v>60</v>
      </c>
      <c r="AO92" s="285"/>
      <c r="AP92" s="290"/>
      <c r="AQ92" s="74" t="s">
        <v>61</v>
      </c>
      <c r="AR92" s="39"/>
      <c r="AS92" s="75" t="s">
        <v>62</v>
      </c>
      <c r="AT92" s="76" t="s">
        <v>63</v>
      </c>
      <c r="AU92" s="76" t="s">
        <v>64</v>
      </c>
      <c r="AV92" s="76" t="s">
        <v>65</v>
      </c>
      <c r="AW92" s="76" t="s">
        <v>66</v>
      </c>
      <c r="AX92" s="76" t="s">
        <v>67</v>
      </c>
      <c r="AY92" s="76" t="s">
        <v>68</v>
      </c>
      <c r="AZ92" s="76" t="s">
        <v>69</v>
      </c>
      <c r="BA92" s="76" t="s">
        <v>70</v>
      </c>
      <c r="BB92" s="76" t="s">
        <v>71</v>
      </c>
      <c r="BC92" s="76" t="s">
        <v>72</v>
      </c>
      <c r="BD92" s="77" t="s">
        <v>73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13">
        <f>ROUND(AG95+SUM(AG104:AG106),2)</f>
        <v>0</v>
      </c>
      <c r="AH94" s="313"/>
      <c r="AI94" s="313"/>
      <c r="AJ94" s="313"/>
      <c r="AK94" s="313"/>
      <c r="AL94" s="313"/>
      <c r="AM94" s="313"/>
      <c r="AN94" s="279">
        <f t="shared" ref="AN94:AN106" si="0">SUM(AG94,AT94)</f>
        <v>0</v>
      </c>
      <c r="AO94" s="279"/>
      <c r="AP94" s="279"/>
      <c r="AQ94" s="85" t="s">
        <v>1</v>
      </c>
      <c r="AR94" s="86"/>
      <c r="AS94" s="87">
        <f>ROUND(AS95+SUM(AS104:AS106),2)</f>
        <v>0</v>
      </c>
      <c r="AT94" s="88">
        <f t="shared" ref="AT94:AT106" si="1">ROUND(SUM(AV94:AW94),2)</f>
        <v>0</v>
      </c>
      <c r="AU94" s="89">
        <f>ROUND(AU95+SUM(AU104:AU106),5)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ROUND(AZ95+SUM(AZ104:AZ106),2)</f>
        <v>0</v>
      </c>
      <c r="BA94" s="88">
        <f>ROUND(BA95+SUM(BA104:BA106),2)</f>
        <v>0</v>
      </c>
      <c r="BB94" s="88">
        <f>ROUND(BB95+SUM(BB104:BB106),2)</f>
        <v>0</v>
      </c>
      <c r="BC94" s="88">
        <f>ROUND(BC95+SUM(BC104:BC106),2)</f>
        <v>0</v>
      </c>
      <c r="BD94" s="90">
        <f>ROUND(BD95+SUM(BD104:BD106),2)</f>
        <v>0</v>
      </c>
      <c r="BS94" s="91" t="s">
        <v>75</v>
      </c>
      <c r="BT94" s="91" t="s">
        <v>76</v>
      </c>
      <c r="BU94" s="92" t="s">
        <v>77</v>
      </c>
      <c r="BV94" s="91" t="s">
        <v>78</v>
      </c>
      <c r="BW94" s="91" t="s">
        <v>5</v>
      </c>
      <c r="BX94" s="91" t="s">
        <v>79</v>
      </c>
      <c r="CL94" s="91" t="s">
        <v>1</v>
      </c>
    </row>
    <row r="95" spans="1:91" s="7" customFormat="1" ht="16.5" customHeight="1">
      <c r="B95" s="93"/>
      <c r="C95" s="94"/>
      <c r="D95" s="312" t="s">
        <v>80</v>
      </c>
      <c r="E95" s="312"/>
      <c r="F95" s="312"/>
      <c r="G95" s="312"/>
      <c r="H95" s="312"/>
      <c r="I95" s="95"/>
      <c r="J95" s="312" t="s">
        <v>81</v>
      </c>
      <c r="K95" s="312"/>
      <c r="L95" s="312"/>
      <c r="M95" s="312"/>
      <c r="N95" s="312"/>
      <c r="O95" s="312"/>
      <c r="P95" s="312"/>
      <c r="Q95" s="312"/>
      <c r="R95" s="312"/>
      <c r="S95" s="312"/>
      <c r="T95" s="312"/>
      <c r="U95" s="312"/>
      <c r="V95" s="312"/>
      <c r="W95" s="312"/>
      <c r="X95" s="312"/>
      <c r="Y95" s="312"/>
      <c r="Z95" s="312"/>
      <c r="AA95" s="312"/>
      <c r="AB95" s="312"/>
      <c r="AC95" s="312"/>
      <c r="AD95" s="312"/>
      <c r="AE95" s="312"/>
      <c r="AF95" s="312"/>
      <c r="AG95" s="283">
        <f>ROUND(SUM(AG96:AG103),2)</f>
        <v>0</v>
      </c>
      <c r="AH95" s="278"/>
      <c r="AI95" s="278"/>
      <c r="AJ95" s="278"/>
      <c r="AK95" s="278"/>
      <c r="AL95" s="278"/>
      <c r="AM95" s="278"/>
      <c r="AN95" s="277">
        <f t="shared" si="0"/>
        <v>0</v>
      </c>
      <c r="AO95" s="278"/>
      <c r="AP95" s="278"/>
      <c r="AQ95" s="96" t="s">
        <v>82</v>
      </c>
      <c r="AR95" s="97"/>
      <c r="AS95" s="98">
        <f>ROUND(SUM(AS96:AS103),2)</f>
        <v>0</v>
      </c>
      <c r="AT95" s="99">
        <f t="shared" si="1"/>
        <v>0</v>
      </c>
      <c r="AU95" s="100">
        <f>ROUND(SUM(AU96:AU103),5)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ROUND(SUM(AZ96:AZ103),2)</f>
        <v>0</v>
      </c>
      <c r="BA95" s="99">
        <f>ROUND(SUM(BA96:BA103),2)</f>
        <v>0</v>
      </c>
      <c r="BB95" s="99">
        <f>ROUND(SUM(BB96:BB103),2)</f>
        <v>0</v>
      </c>
      <c r="BC95" s="99">
        <f>ROUND(SUM(BC96:BC103),2)</f>
        <v>0</v>
      </c>
      <c r="BD95" s="101">
        <f>ROUND(SUM(BD96:BD103),2)</f>
        <v>0</v>
      </c>
      <c r="BS95" s="102" t="s">
        <v>75</v>
      </c>
      <c r="BT95" s="102" t="s">
        <v>83</v>
      </c>
      <c r="BU95" s="102" t="s">
        <v>77</v>
      </c>
      <c r="BV95" s="102" t="s">
        <v>78</v>
      </c>
      <c r="BW95" s="102" t="s">
        <v>84</v>
      </c>
      <c r="BX95" s="102" t="s">
        <v>5</v>
      </c>
      <c r="CL95" s="102" t="s">
        <v>1</v>
      </c>
      <c r="CM95" s="102" t="s">
        <v>85</v>
      </c>
    </row>
    <row r="96" spans="1:91" s="4" customFormat="1" ht="23.25" customHeight="1">
      <c r="A96" s="103" t="s">
        <v>86</v>
      </c>
      <c r="B96" s="58"/>
      <c r="C96" s="104"/>
      <c r="D96" s="104"/>
      <c r="E96" s="314" t="s">
        <v>87</v>
      </c>
      <c r="F96" s="314"/>
      <c r="G96" s="314"/>
      <c r="H96" s="314"/>
      <c r="I96" s="314"/>
      <c r="J96" s="104"/>
      <c r="K96" s="314" t="s">
        <v>88</v>
      </c>
      <c r="L96" s="314"/>
      <c r="M96" s="314"/>
      <c r="N96" s="314"/>
      <c r="O96" s="314"/>
      <c r="P96" s="314"/>
      <c r="Q96" s="314"/>
      <c r="R96" s="314"/>
      <c r="S96" s="314"/>
      <c r="T96" s="314"/>
      <c r="U96" s="314"/>
      <c r="V96" s="314"/>
      <c r="W96" s="314"/>
      <c r="X96" s="314"/>
      <c r="Y96" s="314"/>
      <c r="Z96" s="314"/>
      <c r="AA96" s="314"/>
      <c r="AB96" s="314"/>
      <c r="AC96" s="314"/>
      <c r="AD96" s="314"/>
      <c r="AE96" s="314"/>
      <c r="AF96" s="314"/>
      <c r="AG96" s="281">
        <f>'část  STAV - Stavební část'!J32</f>
        <v>0</v>
      </c>
      <c r="AH96" s="282"/>
      <c r="AI96" s="282"/>
      <c r="AJ96" s="282"/>
      <c r="AK96" s="282"/>
      <c r="AL96" s="282"/>
      <c r="AM96" s="282"/>
      <c r="AN96" s="281">
        <f t="shared" si="0"/>
        <v>0</v>
      </c>
      <c r="AO96" s="282"/>
      <c r="AP96" s="282"/>
      <c r="AQ96" s="105" t="s">
        <v>89</v>
      </c>
      <c r="AR96" s="60"/>
      <c r="AS96" s="106">
        <v>0</v>
      </c>
      <c r="AT96" s="107">
        <f t="shared" si="1"/>
        <v>0</v>
      </c>
      <c r="AU96" s="108">
        <f>'část  STAV - Stavební část'!P156</f>
        <v>0</v>
      </c>
      <c r="AV96" s="107">
        <f>'část  STAV - Stavební část'!J35</f>
        <v>0</v>
      </c>
      <c r="AW96" s="107">
        <f>'část  STAV - Stavební část'!J36</f>
        <v>0</v>
      </c>
      <c r="AX96" s="107">
        <f>'část  STAV - Stavební část'!J37</f>
        <v>0</v>
      </c>
      <c r="AY96" s="107">
        <f>'část  STAV - Stavební část'!J38</f>
        <v>0</v>
      </c>
      <c r="AZ96" s="107">
        <f>'část  STAV - Stavební část'!F35</f>
        <v>0</v>
      </c>
      <c r="BA96" s="107">
        <f>'část  STAV - Stavební část'!F36</f>
        <v>0</v>
      </c>
      <c r="BB96" s="107">
        <f>'část  STAV - Stavební část'!F37</f>
        <v>0</v>
      </c>
      <c r="BC96" s="107">
        <f>'část  STAV - Stavební část'!F38</f>
        <v>0</v>
      </c>
      <c r="BD96" s="109">
        <f>'část  STAV - Stavební část'!F39</f>
        <v>0</v>
      </c>
      <c r="BT96" s="110" t="s">
        <v>85</v>
      </c>
      <c r="BV96" s="110" t="s">
        <v>78</v>
      </c>
      <c r="BW96" s="110" t="s">
        <v>90</v>
      </c>
      <c r="BX96" s="110" t="s">
        <v>84</v>
      </c>
      <c r="CL96" s="110" t="s">
        <v>1</v>
      </c>
    </row>
    <row r="97" spans="1:91" s="4" customFormat="1" ht="16.5" customHeight="1">
      <c r="A97" s="103" t="s">
        <v>86</v>
      </c>
      <c r="B97" s="58"/>
      <c r="C97" s="104"/>
      <c r="D97" s="104"/>
      <c r="E97" s="314" t="s">
        <v>91</v>
      </c>
      <c r="F97" s="314"/>
      <c r="G97" s="314"/>
      <c r="H97" s="314"/>
      <c r="I97" s="314"/>
      <c r="J97" s="104"/>
      <c r="K97" s="314" t="s">
        <v>92</v>
      </c>
      <c r="L97" s="314"/>
      <c r="M97" s="314"/>
      <c r="N97" s="314"/>
      <c r="O97" s="314"/>
      <c r="P97" s="314"/>
      <c r="Q97" s="314"/>
      <c r="R97" s="314"/>
      <c r="S97" s="314"/>
      <c r="T97" s="314"/>
      <c r="U97" s="314"/>
      <c r="V97" s="314"/>
      <c r="W97" s="314"/>
      <c r="X97" s="314"/>
      <c r="Y97" s="314"/>
      <c r="Z97" s="314"/>
      <c r="AA97" s="314"/>
      <c r="AB97" s="314"/>
      <c r="AC97" s="314"/>
      <c r="AD97" s="314"/>
      <c r="AE97" s="314"/>
      <c r="AF97" s="314"/>
      <c r="AG97" s="281">
        <f>'část ÚT - F.1.4.a - Zaříz...'!J32</f>
        <v>0</v>
      </c>
      <c r="AH97" s="282"/>
      <c r="AI97" s="282"/>
      <c r="AJ97" s="282"/>
      <c r="AK97" s="282"/>
      <c r="AL97" s="282"/>
      <c r="AM97" s="282"/>
      <c r="AN97" s="281">
        <f t="shared" si="0"/>
        <v>0</v>
      </c>
      <c r="AO97" s="282"/>
      <c r="AP97" s="282"/>
      <c r="AQ97" s="105" t="s">
        <v>89</v>
      </c>
      <c r="AR97" s="60"/>
      <c r="AS97" s="106">
        <v>0</v>
      </c>
      <c r="AT97" s="107">
        <f t="shared" si="1"/>
        <v>0</v>
      </c>
      <c r="AU97" s="108">
        <f>'část ÚT - F.1.4.a - Zaříz...'!P122</f>
        <v>0</v>
      </c>
      <c r="AV97" s="107">
        <f>'část ÚT - F.1.4.a - Zaříz...'!J35</f>
        <v>0</v>
      </c>
      <c r="AW97" s="107">
        <f>'část ÚT - F.1.4.a - Zaříz...'!J36</f>
        <v>0</v>
      </c>
      <c r="AX97" s="107">
        <f>'část ÚT - F.1.4.a - Zaříz...'!J37</f>
        <v>0</v>
      </c>
      <c r="AY97" s="107">
        <f>'část ÚT - F.1.4.a - Zaříz...'!J38</f>
        <v>0</v>
      </c>
      <c r="AZ97" s="107">
        <f>'část ÚT - F.1.4.a - Zaříz...'!F35</f>
        <v>0</v>
      </c>
      <c r="BA97" s="107">
        <f>'část ÚT - F.1.4.a - Zaříz...'!F36</f>
        <v>0</v>
      </c>
      <c r="BB97" s="107">
        <f>'část ÚT - F.1.4.a - Zaříz...'!F37</f>
        <v>0</v>
      </c>
      <c r="BC97" s="107">
        <f>'část ÚT - F.1.4.a - Zaříz...'!F38</f>
        <v>0</v>
      </c>
      <c r="BD97" s="109">
        <f>'část ÚT - F.1.4.a - Zaříz...'!F39</f>
        <v>0</v>
      </c>
      <c r="BT97" s="110" t="s">
        <v>85</v>
      </c>
      <c r="BV97" s="110" t="s">
        <v>78</v>
      </c>
      <c r="BW97" s="110" t="s">
        <v>93</v>
      </c>
      <c r="BX97" s="110" t="s">
        <v>84</v>
      </c>
      <c r="CL97" s="110" t="s">
        <v>1</v>
      </c>
    </row>
    <row r="98" spans="1:91" s="4" customFormat="1" ht="23.25" customHeight="1">
      <c r="A98" s="103" t="s">
        <v>86</v>
      </c>
      <c r="B98" s="58"/>
      <c r="C98" s="104"/>
      <c r="D98" s="104"/>
      <c r="E98" s="314" t="s">
        <v>94</v>
      </c>
      <c r="F98" s="314"/>
      <c r="G98" s="314"/>
      <c r="H98" s="314"/>
      <c r="I98" s="314"/>
      <c r="J98" s="104"/>
      <c r="K98" s="314" t="s">
        <v>95</v>
      </c>
      <c r="L98" s="314"/>
      <c r="M98" s="314"/>
      <c r="N98" s="314"/>
      <c r="O98" s="314"/>
      <c r="P98" s="314"/>
      <c r="Q98" s="314"/>
      <c r="R98" s="314"/>
      <c r="S98" s="314"/>
      <c r="T98" s="314"/>
      <c r="U98" s="314"/>
      <c r="V98" s="314"/>
      <c r="W98" s="314"/>
      <c r="X98" s="314"/>
      <c r="Y98" s="314"/>
      <c r="Z98" s="314"/>
      <c r="AA98" s="314"/>
      <c r="AB98" s="314"/>
      <c r="AC98" s="314"/>
      <c r="AD98" s="314"/>
      <c r="AE98" s="314"/>
      <c r="AF98" s="314"/>
      <c r="AG98" s="281">
        <f>'část VZT - F.1.4.c - Zaří...'!J32</f>
        <v>0</v>
      </c>
      <c r="AH98" s="282"/>
      <c r="AI98" s="282"/>
      <c r="AJ98" s="282"/>
      <c r="AK98" s="282"/>
      <c r="AL98" s="282"/>
      <c r="AM98" s="282"/>
      <c r="AN98" s="281">
        <f t="shared" si="0"/>
        <v>0</v>
      </c>
      <c r="AO98" s="282"/>
      <c r="AP98" s="282"/>
      <c r="AQ98" s="105" t="s">
        <v>89</v>
      </c>
      <c r="AR98" s="60"/>
      <c r="AS98" s="106">
        <v>0</v>
      </c>
      <c r="AT98" s="107">
        <f t="shared" si="1"/>
        <v>0</v>
      </c>
      <c r="AU98" s="108">
        <f>'část VZT - F.1.4.c - Zaří...'!P122</f>
        <v>0</v>
      </c>
      <c r="AV98" s="107">
        <f>'část VZT - F.1.4.c - Zaří...'!J35</f>
        <v>0</v>
      </c>
      <c r="AW98" s="107">
        <f>'část VZT - F.1.4.c - Zaří...'!J36</f>
        <v>0</v>
      </c>
      <c r="AX98" s="107">
        <f>'část VZT - F.1.4.c - Zaří...'!J37</f>
        <v>0</v>
      </c>
      <c r="AY98" s="107">
        <f>'část VZT - F.1.4.c - Zaří...'!J38</f>
        <v>0</v>
      </c>
      <c r="AZ98" s="107">
        <f>'část VZT - F.1.4.c - Zaří...'!F35</f>
        <v>0</v>
      </c>
      <c r="BA98" s="107">
        <f>'část VZT - F.1.4.c - Zaří...'!F36</f>
        <v>0</v>
      </c>
      <c r="BB98" s="107">
        <f>'část VZT - F.1.4.c - Zaří...'!F37</f>
        <v>0</v>
      </c>
      <c r="BC98" s="107">
        <f>'část VZT - F.1.4.c - Zaří...'!F38</f>
        <v>0</v>
      </c>
      <c r="BD98" s="109">
        <f>'část VZT - F.1.4.c - Zaří...'!F39</f>
        <v>0</v>
      </c>
      <c r="BT98" s="110" t="s">
        <v>85</v>
      </c>
      <c r="BV98" s="110" t="s">
        <v>78</v>
      </c>
      <c r="BW98" s="110" t="s">
        <v>96</v>
      </c>
      <c r="BX98" s="110" t="s">
        <v>84</v>
      </c>
      <c r="CL98" s="110" t="s">
        <v>1</v>
      </c>
    </row>
    <row r="99" spans="1:91" s="4" customFormat="1" ht="16.5" customHeight="1">
      <c r="A99" s="103" t="s">
        <v>86</v>
      </c>
      <c r="B99" s="58"/>
      <c r="C99" s="104"/>
      <c r="D99" s="104"/>
      <c r="E99" s="314" t="s">
        <v>97</v>
      </c>
      <c r="F99" s="314"/>
      <c r="G99" s="314"/>
      <c r="H99" s="314"/>
      <c r="I99" s="314"/>
      <c r="J99" s="104"/>
      <c r="K99" s="314" t="s">
        <v>98</v>
      </c>
      <c r="L99" s="314"/>
      <c r="M99" s="314"/>
      <c r="N99" s="314"/>
      <c r="O99" s="314"/>
      <c r="P99" s="314"/>
      <c r="Q99" s="314"/>
      <c r="R99" s="314"/>
      <c r="S99" s="314"/>
      <c r="T99" s="314"/>
      <c r="U99" s="314"/>
      <c r="V99" s="314"/>
      <c r="W99" s="314"/>
      <c r="X99" s="314"/>
      <c r="Y99" s="314"/>
      <c r="Z99" s="314"/>
      <c r="AA99" s="314"/>
      <c r="AB99" s="314"/>
      <c r="AC99" s="314"/>
      <c r="AD99" s="314"/>
      <c r="AE99" s="314"/>
      <c r="AF99" s="314"/>
      <c r="AG99" s="281">
        <f>'část ZTI - F.1.4.e - Zdra...'!J32</f>
        <v>0</v>
      </c>
      <c r="AH99" s="282"/>
      <c r="AI99" s="282"/>
      <c r="AJ99" s="282"/>
      <c r="AK99" s="282"/>
      <c r="AL99" s="282"/>
      <c r="AM99" s="282"/>
      <c r="AN99" s="281">
        <f t="shared" si="0"/>
        <v>0</v>
      </c>
      <c r="AO99" s="282"/>
      <c r="AP99" s="282"/>
      <c r="AQ99" s="105" t="s">
        <v>89</v>
      </c>
      <c r="AR99" s="60"/>
      <c r="AS99" s="106">
        <v>0</v>
      </c>
      <c r="AT99" s="107">
        <f t="shared" si="1"/>
        <v>0</v>
      </c>
      <c r="AU99" s="108">
        <f>'část ZTI - F.1.4.e - Zdra...'!P122</f>
        <v>0</v>
      </c>
      <c r="AV99" s="107">
        <f>'část ZTI - F.1.4.e - Zdra...'!J35</f>
        <v>0</v>
      </c>
      <c r="AW99" s="107">
        <f>'část ZTI - F.1.4.e - Zdra...'!J36</f>
        <v>0</v>
      </c>
      <c r="AX99" s="107">
        <f>'část ZTI - F.1.4.e - Zdra...'!J37</f>
        <v>0</v>
      </c>
      <c r="AY99" s="107">
        <f>'část ZTI - F.1.4.e - Zdra...'!J38</f>
        <v>0</v>
      </c>
      <c r="AZ99" s="107">
        <f>'část ZTI - F.1.4.e - Zdra...'!F35</f>
        <v>0</v>
      </c>
      <c r="BA99" s="107">
        <f>'část ZTI - F.1.4.e - Zdra...'!F36</f>
        <v>0</v>
      </c>
      <c r="BB99" s="107">
        <f>'část ZTI - F.1.4.e - Zdra...'!F37</f>
        <v>0</v>
      </c>
      <c r="BC99" s="107">
        <f>'část ZTI - F.1.4.e - Zdra...'!F38</f>
        <v>0</v>
      </c>
      <c r="BD99" s="109">
        <f>'část ZTI - F.1.4.e - Zdra...'!F39</f>
        <v>0</v>
      </c>
      <c r="BT99" s="110" t="s">
        <v>85</v>
      </c>
      <c r="BV99" s="110" t="s">
        <v>78</v>
      </c>
      <c r="BW99" s="110" t="s">
        <v>99</v>
      </c>
      <c r="BX99" s="110" t="s">
        <v>84</v>
      </c>
      <c r="CL99" s="110" t="s">
        <v>1</v>
      </c>
    </row>
    <row r="100" spans="1:91" s="4" customFormat="1" ht="23.25" customHeight="1">
      <c r="A100" s="103" t="s">
        <v>86</v>
      </c>
      <c r="B100" s="58"/>
      <c r="C100" s="104"/>
      <c r="D100" s="104"/>
      <c r="E100" s="314" t="s">
        <v>100</v>
      </c>
      <c r="F100" s="314"/>
      <c r="G100" s="314"/>
      <c r="H100" s="314"/>
      <c r="I100" s="314"/>
      <c r="J100" s="104"/>
      <c r="K100" s="314" t="s">
        <v>101</v>
      </c>
      <c r="L100" s="314"/>
      <c r="M100" s="314"/>
      <c r="N100" s="314"/>
      <c r="O100" s="314"/>
      <c r="P100" s="314"/>
      <c r="Q100" s="314"/>
      <c r="R100" s="314"/>
      <c r="S100" s="314"/>
      <c r="T100" s="314"/>
      <c r="U100" s="314"/>
      <c r="V100" s="314"/>
      <c r="W100" s="314"/>
      <c r="X100" s="314"/>
      <c r="Y100" s="314"/>
      <c r="Z100" s="314"/>
      <c r="AA100" s="314"/>
      <c r="AB100" s="314"/>
      <c r="AC100" s="314"/>
      <c r="AD100" s="314"/>
      <c r="AE100" s="314"/>
      <c r="AF100" s="314"/>
      <c r="AG100" s="281">
        <f>'část EI - F.1.4.g - Zaříz...'!J32</f>
        <v>0</v>
      </c>
      <c r="AH100" s="282"/>
      <c r="AI100" s="282"/>
      <c r="AJ100" s="282"/>
      <c r="AK100" s="282"/>
      <c r="AL100" s="282"/>
      <c r="AM100" s="282"/>
      <c r="AN100" s="281">
        <f t="shared" si="0"/>
        <v>0</v>
      </c>
      <c r="AO100" s="282"/>
      <c r="AP100" s="282"/>
      <c r="AQ100" s="105" t="s">
        <v>89</v>
      </c>
      <c r="AR100" s="60"/>
      <c r="AS100" s="106">
        <v>0</v>
      </c>
      <c r="AT100" s="107">
        <f t="shared" si="1"/>
        <v>0</v>
      </c>
      <c r="AU100" s="108">
        <f>'část EI - F.1.4.g - Zaříz...'!P122</f>
        <v>0</v>
      </c>
      <c r="AV100" s="107">
        <f>'část EI - F.1.4.g - Zaříz...'!J35</f>
        <v>0</v>
      </c>
      <c r="AW100" s="107">
        <f>'část EI - F.1.4.g - Zaříz...'!J36</f>
        <v>0</v>
      </c>
      <c r="AX100" s="107">
        <f>'část EI - F.1.4.g - Zaříz...'!J37</f>
        <v>0</v>
      </c>
      <c r="AY100" s="107">
        <f>'část EI - F.1.4.g - Zaříz...'!J38</f>
        <v>0</v>
      </c>
      <c r="AZ100" s="107">
        <f>'část EI - F.1.4.g - Zaříz...'!F35</f>
        <v>0</v>
      </c>
      <c r="BA100" s="107">
        <f>'část EI - F.1.4.g - Zaříz...'!F36</f>
        <v>0</v>
      </c>
      <c r="BB100" s="107">
        <f>'část EI - F.1.4.g - Zaříz...'!F37</f>
        <v>0</v>
      </c>
      <c r="BC100" s="107">
        <f>'část EI - F.1.4.g - Zaříz...'!F38</f>
        <v>0</v>
      </c>
      <c r="BD100" s="109">
        <f>'část EI - F.1.4.g - Zaříz...'!F39</f>
        <v>0</v>
      </c>
      <c r="BT100" s="110" t="s">
        <v>85</v>
      </c>
      <c r="BV100" s="110" t="s">
        <v>78</v>
      </c>
      <c r="BW100" s="110" t="s">
        <v>102</v>
      </c>
      <c r="BX100" s="110" t="s">
        <v>84</v>
      </c>
      <c r="CL100" s="110" t="s">
        <v>1</v>
      </c>
    </row>
    <row r="101" spans="1:91" s="4" customFormat="1" ht="23.25" customHeight="1">
      <c r="A101" s="103" t="s">
        <v>86</v>
      </c>
      <c r="B101" s="58"/>
      <c r="C101" s="104"/>
      <c r="D101" s="104"/>
      <c r="E101" s="314" t="s">
        <v>103</v>
      </c>
      <c r="F101" s="314"/>
      <c r="G101" s="314"/>
      <c r="H101" s="314"/>
      <c r="I101" s="314"/>
      <c r="J101" s="104"/>
      <c r="K101" s="314" t="s">
        <v>104</v>
      </c>
      <c r="L101" s="314"/>
      <c r="M101" s="314"/>
      <c r="N101" s="314"/>
      <c r="O101" s="314"/>
      <c r="P101" s="314"/>
      <c r="Q101" s="314"/>
      <c r="R101" s="314"/>
      <c r="S101" s="314"/>
      <c r="T101" s="314"/>
      <c r="U101" s="314"/>
      <c r="V101" s="314"/>
      <c r="W101" s="314"/>
      <c r="X101" s="314"/>
      <c r="Y101" s="314"/>
      <c r="Z101" s="314"/>
      <c r="AA101" s="314"/>
      <c r="AB101" s="314"/>
      <c r="AC101" s="314"/>
      <c r="AD101" s="314"/>
      <c r="AE101" s="314"/>
      <c r="AF101" s="314"/>
      <c r="AG101" s="281">
        <f>'část SLP - F.1.4.h - Zaří...'!J32</f>
        <v>0</v>
      </c>
      <c r="AH101" s="282"/>
      <c r="AI101" s="282"/>
      <c r="AJ101" s="282"/>
      <c r="AK101" s="282"/>
      <c r="AL101" s="282"/>
      <c r="AM101" s="282"/>
      <c r="AN101" s="281">
        <f t="shared" si="0"/>
        <v>0</v>
      </c>
      <c r="AO101" s="282"/>
      <c r="AP101" s="282"/>
      <c r="AQ101" s="105" t="s">
        <v>89</v>
      </c>
      <c r="AR101" s="60"/>
      <c r="AS101" s="106">
        <v>0</v>
      </c>
      <c r="AT101" s="107">
        <f t="shared" si="1"/>
        <v>0</v>
      </c>
      <c r="AU101" s="108">
        <f>'část SLP - F.1.4.h - Zaří...'!P122</f>
        <v>0</v>
      </c>
      <c r="AV101" s="107">
        <f>'část SLP - F.1.4.h - Zaří...'!J35</f>
        <v>0</v>
      </c>
      <c r="AW101" s="107">
        <f>'část SLP - F.1.4.h - Zaří...'!J36</f>
        <v>0</v>
      </c>
      <c r="AX101" s="107">
        <f>'část SLP - F.1.4.h - Zaří...'!J37</f>
        <v>0</v>
      </c>
      <c r="AY101" s="107">
        <f>'část SLP - F.1.4.h - Zaří...'!J38</f>
        <v>0</v>
      </c>
      <c r="AZ101" s="107">
        <f>'část SLP - F.1.4.h - Zaří...'!F35</f>
        <v>0</v>
      </c>
      <c r="BA101" s="107">
        <f>'část SLP - F.1.4.h - Zaří...'!F36</f>
        <v>0</v>
      </c>
      <c r="BB101" s="107">
        <f>'část SLP - F.1.4.h - Zaří...'!F37</f>
        <v>0</v>
      </c>
      <c r="BC101" s="107">
        <f>'část SLP - F.1.4.h - Zaří...'!F38</f>
        <v>0</v>
      </c>
      <c r="BD101" s="109">
        <f>'část SLP - F.1.4.h - Zaří...'!F39</f>
        <v>0</v>
      </c>
      <c r="BT101" s="110" t="s">
        <v>85</v>
      </c>
      <c r="BV101" s="110" t="s">
        <v>78</v>
      </c>
      <c r="BW101" s="110" t="s">
        <v>105</v>
      </c>
      <c r="BX101" s="110" t="s">
        <v>84</v>
      </c>
      <c r="CL101" s="110" t="s">
        <v>1</v>
      </c>
    </row>
    <row r="102" spans="1:91" s="4" customFormat="1" ht="23.25" customHeight="1">
      <c r="A102" s="103" t="s">
        <v>86</v>
      </c>
      <c r="B102" s="58"/>
      <c r="C102" s="104"/>
      <c r="D102" s="104"/>
      <c r="E102" s="314" t="s">
        <v>106</v>
      </c>
      <c r="F102" s="314"/>
      <c r="G102" s="314"/>
      <c r="H102" s="314"/>
      <c r="I102" s="314"/>
      <c r="J102" s="104"/>
      <c r="K102" s="314" t="s">
        <v>107</v>
      </c>
      <c r="L102" s="314"/>
      <c r="M102" s="314"/>
      <c r="N102" s="314"/>
      <c r="O102" s="314"/>
      <c r="P102" s="314"/>
      <c r="Q102" s="314"/>
      <c r="R102" s="314"/>
      <c r="S102" s="314"/>
      <c r="T102" s="314"/>
      <c r="U102" s="314"/>
      <c r="V102" s="314"/>
      <c r="W102" s="314"/>
      <c r="X102" s="314"/>
      <c r="Y102" s="314"/>
      <c r="Z102" s="314"/>
      <c r="AA102" s="314"/>
      <c r="AB102" s="314"/>
      <c r="AC102" s="314"/>
      <c r="AD102" s="314"/>
      <c r="AE102" s="314"/>
      <c r="AF102" s="314"/>
      <c r="AG102" s="281">
        <f>'část GASTRO - F.1.4.i - T...'!J32</f>
        <v>0</v>
      </c>
      <c r="AH102" s="282"/>
      <c r="AI102" s="282"/>
      <c r="AJ102" s="282"/>
      <c r="AK102" s="282"/>
      <c r="AL102" s="282"/>
      <c r="AM102" s="282"/>
      <c r="AN102" s="281">
        <f t="shared" si="0"/>
        <v>0</v>
      </c>
      <c r="AO102" s="282"/>
      <c r="AP102" s="282"/>
      <c r="AQ102" s="105" t="s">
        <v>89</v>
      </c>
      <c r="AR102" s="60"/>
      <c r="AS102" s="106">
        <v>0</v>
      </c>
      <c r="AT102" s="107">
        <f t="shared" si="1"/>
        <v>0</v>
      </c>
      <c r="AU102" s="108">
        <f>'část GASTRO - F.1.4.i - T...'!P122</f>
        <v>0</v>
      </c>
      <c r="AV102" s="107">
        <f>'část GASTRO - F.1.4.i - T...'!J35</f>
        <v>0</v>
      </c>
      <c r="AW102" s="107">
        <f>'část GASTRO - F.1.4.i - T...'!J36</f>
        <v>0</v>
      </c>
      <c r="AX102" s="107">
        <f>'část GASTRO - F.1.4.i - T...'!J37</f>
        <v>0</v>
      </c>
      <c r="AY102" s="107">
        <f>'část GASTRO - F.1.4.i - T...'!J38</f>
        <v>0</v>
      </c>
      <c r="AZ102" s="107">
        <f>'část GASTRO - F.1.4.i - T...'!F35</f>
        <v>0</v>
      </c>
      <c r="BA102" s="107">
        <f>'část GASTRO - F.1.4.i - T...'!F36</f>
        <v>0</v>
      </c>
      <c r="BB102" s="107">
        <f>'část GASTRO - F.1.4.i - T...'!F37</f>
        <v>0</v>
      </c>
      <c r="BC102" s="107">
        <f>'část GASTRO - F.1.4.i - T...'!F38</f>
        <v>0</v>
      </c>
      <c r="BD102" s="109">
        <f>'část GASTRO - F.1.4.i - T...'!F39</f>
        <v>0</v>
      </c>
      <c r="BT102" s="110" t="s">
        <v>85</v>
      </c>
      <c r="BV102" s="110" t="s">
        <v>78</v>
      </c>
      <c r="BW102" s="110" t="s">
        <v>108</v>
      </c>
      <c r="BX102" s="110" t="s">
        <v>84</v>
      </c>
      <c r="CL102" s="110" t="s">
        <v>1</v>
      </c>
    </row>
    <row r="103" spans="1:91" s="4" customFormat="1" ht="16.5" customHeight="1">
      <c r="A103" s="103" t="s">
        <v>86</v>
      </c>
      <c r="B103" s="58"/>
      <c r="C103" s="104"/>
      <c r="D103" s="104"/>
      <c r="E103" s="314" t="s">
        <v>109</v>
      </c>
      <c r="F103" s="314"/>
      <c r="G103" s="314"/>
      <c r="H103" s="314"/>
      <c r="I103" s="314"/>
      <c r="J103" s="104"/>
      <c r="K103" s="314" t="s">
        <v>110</v>
      </c>
      <c r="L103" s="314"/>
      <c r="M103" s="314"/>
      <c r="N103" s="314"/>
      <c r="O103" s="314"/>
      <c r="P103" s="314"/>
      <c r="Q103" s="314"/>
      <c r="R103" s="314"/>
      <c r="S103" s="314"/>
      <c r="T103" s="314"/>
      <c r="U103" s="314"/>
      <c r="V103" s="314"/>
      <c r="W103" s="314"/>
      <c r="X103" s="314"/>
      <c r="Y103" s="314"/>
      <c r="Z103" s="314"/>
      <c r="AA103" s="314"/>
      <c r="AB103" s="314"/>
      <c r="AC103" s="314"/>
      <c r="AD103" s="314"/>
      <c r="AE103" s="314"/>
      <c r="AF103" s="314"/>
      <c r="AG103" s="281">
        <f>'část INT - F.1.5. - Interiér'!J32</f>
        <v>0</v>
      </c>
      <c r="AH103" s="282"/>
      <c r="AI103" s="282"/>
      <c r="AJ103" s="282"/>
      <c r="AK103" s="282"/>
      <c r="AL103" s="282"/>
      <c r="AM103" s="282"/>
      <c r="AN103" s="281">
        <f t="shared" si="0"/>
        <v>0</v>
      </c>
      <c r="AO103" s="282"/>
      <c r="AP103" s="282"/>
      <c r="AQ103" s="105" t="s">
        <v>89</v>
      </c>
      <c r="AR103" s="60"/>
      <c r="AS103" s="106">
        <v>0</v>
      </c>
      <c r="AT103" s="107">
        <f t="shared" si="1"/>
        <v>0</v>
      </c>
      <c r="AU103" s="108">
        <f>'část INT - F.1.5. - Interiér'!P124</f>
        <v>0</v>
      </c>
      <c r="AV103" s="107">
        <f>'část INT - F.1.5. - Interiér'!J35</f>
        <v>0</v>
      </c>
      <c r="AW103" s="107">
        <f>'část INT - F.1.5. - Interiér'!J36</f>
        <v>0</v>
      </c>
      <c r="AX103" s="107">
        <f>'část INT - F.1.5. - Interiér'!J37</f>
        <v>0</v>
      </c>
      <c r="AY103" s="107">
        <f>'část INT - F.1.5. - Interiér'!J38</f>
        <v>0</v>
      </c>
      <c r="AZ103" s="107">
        <f>'část INT - F.1.5. - Interiér'!F35</f>
        <v>0</v>
      </c>
      <c r="BA103" s="107">
        <f>'část INT - F.1.5. - Interiér'!F36</f>
        <v>0</v>
      </c>
      <c r="BB103" s="107">
        <f>'část INT - F.1.5. - Interiér'!F37</f>
        <v>0</v>
      </c>
      <c r="BC103" s="107">
        <f>'část INT - F.1.5. - Interiér'!F38</f>
        <v>0</v>
      </c>
      <c r="BD103" s="109">
        <f>'část INT - F.1.5. - Interiér'!F39</f>
        <v>0</v>
      </c>
      <c r="BT103" s="110" t="s">
        <v>85</v>
      </c>
      <c r="BV103" s="110" t="s">
        <v>78</v>
      </c>
      <c r="BW103" s="110" t="s">
        <v>111</v>
      </c>
      <c r="BX103" s="110" t="s">
        <v>84</v>
      </c>
      <c r="CL103" s="110" t="s">
        <v>1</v>
      </c>
    </row>
    <row r="104" spans="1:91" s="7" customFormat="1" ht="16.5" customHeight="1">
      <c r="A104" s="103" t="s">
        <v>86</v>
      </c>
      <c r="B104" s="93"/>
      <c r="C104" s="94"/>
      <c r="D104" s="312" t="s">
        <v>112</v>
      </c>
      <c r="E104" s="312"/>
      <c r="F104" s="312"/>
      <c r="G104" s="312"/>
      <c r="H104" s="312"/>
      <c r="I104" s="95"/>
      <c r="J104" s="312" t="s">
        <v>113</v>
      </c>
      <c r="K104" s="312"/>
      <c r="L104" s="312"/>
      <c r="M104" s="312"/>
      <c r="N104" s="312"/>
      <c r="O104" s="312"/>
      <c r="P104" s="312"/>
      <c r="Q104" s="312"/>
      <c r="R104" s="312"/>
      <c r="S104" s="312"/>
      <c r="T104" s="312"/>
      <c r="U104" s="312"/>
      <c r="V104" s="312"/>
      <c r="W104" s="312"/>
      <c r="X104" s="312"/>
      <c r="Y104" s="312"/>
      <c r="Z104" s="312"/>
      <c r="AA104" s="312"/>
      <c r="AB104" s="312"/>
      <c r="AC104" s="312"/>
      <c r="AD104" s="312"/>
      <c r="AE104" s="312"/>
      <c r="AF104" s="312"/>
      <c r="AG104" s="277">
        <f>'SO 07 - Domovní plynovod'!J30</f>
        <v>0</v>
      </c>
      <c r="AH104" s="278"/>
      <c r="AI104" s="278"/>
      <c r="AJ104" s="278"/>
      <c r="AK104" s="278"/>
      <c r="AL104" s="278"/>
      <c r="AM104" s="278"/>
      <c r="AN104" s="277">
        <f t="shared" si="0"/>
        <v>0</v>
      </c>
      <c r="AO104" s="278"/>
      <c r="AP104" s="278"/>
      <c r="AQ104" s="96" t="s">
        <v>82</v>
      </c>
      <c r="AR104" s="97"/>
      <c r="AS104" s="98">
        <v>0</v>
      </c>
      <c r="AT104" s="99">
        <f t="shared" si="1"/>
        <v>0</v>
      </c>
      <c r="AU104" s="100">
        <f>'SO 07 - Domovní plynovod'!P118</f>
        <v>0</v>
      </c>
      <c r="AV104" s="99">
        <f>'SO 07 - Domovní plynovod'!J33</f>
        <v>0</v>
      </c>
      <c r="AW104" s="99">
        <f>'SO 07 - Domovní plynovod'!J34</f>
        <v>0</v>
      </c>
      <c r="AX104" s="99">
        <f>'SO 07 - Domovní plynovod'!J35</f>
        <v>0</v>
      </c>
      <c r="AY104" s="99">
        <f>'SO 07 - Domovní plynovod'!J36</f>
        <v>0</v>
      </c>
      <c r="AZ104" s="99">
        <f>'SO 07 - Domovní plynovod'!F33</f>
        <v>0</v>
      </c>
      <c r="BA104" s="99">
        <f>'SO 07 - Domovní plynovod'!F34</f>
        <v>0</v>
      </c>
      <c r="BB104" s="99">
        <f>'SO 07 - Domovní plynovod'!F35</f>
        <v>0</v>
      </c>
      <c r="BC104" s="99">
        <f>'SO 07 - Domovní plynovod'!F36</f>
        <v>0</v>
      </c>
      <c r="BD104" s="101">
        <f>'SO 07 - Domovní plynovod'!F37</f>
        <v>0</v>
      </c>
      <c r="BT104" s="102" t="s">
        <v>83</v>
      </c>
      <c r="BV104" s="102" t="s">
        <v>78</v>
      </c>
      <c r="BW104" s="102" t="s">
        <v>114</v>
      </c>
      <c r="BX104" s="102" t="s">
        <v>5</v>
      </c>
      <c r="CL104" s="102" t="s">
        <v>1</v>
      </c>
      <c r="CM104" s="102" t="s">
        <v>85</v>
      </c>
    </row>
    <row r="105" spans="1:91" s="7" customFormat="1" ht="41.25" customHeight="1">
      <c r="A105" s="103" t="s">
        <v>86</v>
      </c>
      <c r="B105" s="93"/>
      <c r="C105" s="94"/>
      <c r="D105" s="312" t="s">
        <v>115</v>
      </c>
      <c r="E105" s="312"/>
      <c r="F105" s="312"/>
      <c r="G105" s="312"/>
      <c r="H105" s="312"/>
      <c r="I105" s="95"/>
      <c r="J105" s="312" t="s">
        <v>116</v>
      </c>
      <c r="K105" s="312"/>
      <c r="L105" s="312"/>
      <c r="M105" s="312"/>
      <c r="N105" s="312"/>
      <c r="O105" s="312"/>
      <c r="P105" s="312"/>
      <c r="Q105" s="312"/>
      <c r="R105" s="312"/>
      <c r="S105" s="312"/>
      <c r="T105" s="312"/>
      <c r="U105" s="312"/>
      <c r="V105" s="312"/>
      <c r="W105" s="312"/>
      <c r="X105" s="312"/>
      <c r="Y105" s="312"/>
      <c r="Z105" s="312"/>
      <c r="AA105" s="312"/>
      <c r="AB105" s="312"/>
      <c r="AC105" s="312"/>
      <c r="AD105" s="312"/>
      <c r="AE105" s="312"/>
      <c r="AF105" s="312"/>
      <c r="AG105" s="277">
        <f>'PŘÍSTUP - Oprava chodníku...'!J30</f>
        <v>0</v>
      </c>
      <c r="AH105" s="278"/>
      <c r="AI105" s="278"/>
      <c r="AJ105" s="278"/>
      <c r="AK105" s="278"/>
      <c r="AL105" s="278"/>
      <c r="AM105" s="278"/>
      <c r="AN105" s="277">
        <f t="shared" si="0"/>
        <v>0</v>
      </c>
      <c r="AO105" s="278"/>
      <c r="AP105" s="278"/>
      <c r="AQ105" s="96" t="s">
        <v>82</v>
      </c>
      <c r="AR105" s="97"/>
      <c r="AS105" s="98">
        <v>0</v>
      </c>
      <c r="AT105" s="99">
        <f t="shared" si="1"/>
        <v>0</v>
      </c>
      <c r="AU105" s="100">
        <f>'PŘÍSTUP - Oprava chodníku...'!P118</f>
        <v>0</v>
      </c>
      <c r="AV105" s="99">
        <f>'PŘÍSTUP - Oprava chodníku...'!J33</f>
        <v>0</v>
      </c>
      <c r="AW105" s="99">
        <f>'PŘÍSTUP - Oprava chodníku...'!J34</f>
        <v>0</v>
      </c>
      <c r="AX105" s="99">
        <f>'PŘÍSTUP - Oprava chodníku...'!J35</f>
        <v>0</v>
      </c>
      <c r="AY105" s="99">
        <f>'PŘÍSTUP - Oprava chodníku...'!J36</f>
        <v>0</v>
      </c>
      <c r="AZ105" s="99">
        <f>'PŘÍSTUP - Oprava chodníku...'!F33</f>
        <v>0</v>
      </c>
      <c r="BA105" s="99">
        <f>'PŘÍSTUP - Oprava chodníku...'!F34</f>
        <v>0</v>
      </c>
      <c r="BB105" s="99">
        <f>'PŘÍSTUP - Oprava chodníku...'!F35</f>
        <v>0</v>
      </c>
      <c r="BC105" s="99">
        <f>'PŘÍSTUP - Oprava chodníku...'!F36</f>
        <v>0</v>
      </c>
      <c r="BD105" s="101">
        <f>'PŘÍSTUP - Oprava chodníku...'!F37</f>
        <v>0</v>
      </c>
      <c r="BT105" s="102" t="s">
        <v>83</v>
      </c>
      <c r="BV105" s="102" t="s">
        <v>78</v>
      </c>
      <c r="BW105" s="102" t="s">
        <v>117</v>
      </c>
      <c r="BX105" s="102" t="s">
        <v>5</v>
      </c>
      <c r="CL105" s="102" t="s">
        <v>1</v>
      </c>
      <c r="CM105" s="102" t="s">
        <v>85</v>
      </c>
    </row>
    <row r="106" spans="1:91" s="7" customFormat="1" ht="16.5" customHeight="1">
      <c r="A106" s="103" t="s">
        <v>86</v>
      </c>
      <c r="B106" s="93"/>
      <c r="C106" s="94"/>
      <c r="D106" s="312" t="s">
        <v>118</v>
      </c>
      <c r="E106" s="312"/>
      <c r="F106" s="312"/>
      <c r="G106" s="312"/>
      <c r="H106" s="312"/>
      <c r="I106" s="95"/>
      <c r="J106" s="312" t="s">
        <v>119</v>
      </c>
      <c r="K106" s="312"/>
      <c r="L106" s="312"/>
      <c r="M106" s="312"/>
      <c r="N106" s="312"/>
      <c r="O106" s="312"/>
      <c r="P106" s="312"/>
      <c r="Q106" s="312"/>
      <c r="R106" s="312"/>
      <c r="S106" s="312"/>
      <c r="T106" s="312"/>
      <c r="U106" s="312"/>
      <c r="V106" s="312"/>
      <c r="W106" s="312"/>
      <c r="X106" s="312"/>
      <c r="Y106" s="312"/>
      <c r="Z106" s="312"/>
      <c r="AA106" s="312"/>
      <c r="AB106" s="312"/>
      <c r="AC106" s="312"/>
      <c r="AD106" s="312"/>
      <c r="AE106" s="312"/>
      <c r="AF106" s="312"/>
      <c r="AG106" s="277">
        <f>'VRN - Vedlejší rozpočtové...'!J30</f>
        <v>0</v>
      </c>
      <c r="AH106" s="278"/>
      <c r="AI106" s="278"/>
      <c r="AJ106" s="278"/>
      <c r="AK106" s="278"/>
      <c r="AL106" s="278"/>
      <c r="AM106" s="278"/>
      <c r="AN106" s="277">
        <f t="shared" si="0"/>
        <v>0</v>
      </c>
      <c r="AO106" s="278"/>
      <c r="AP106" s="278"/>
      <c r="AQ106" s="96" t="s">
        <v>82</v>
      </c>
      <c r="AR106" s="97"/>
      <c r="AS106" s="111">
        <v>0</v>
      </c>
      <c r="AT106" s="112">
        <f t="shared" si="1"/>
        <v>0</v>
      </c>
      <c r="AU106" s="113">
        <f>'VRN - Vedlejší rozpočtové...'!P121</f>
        <v>0</v>
      </c>
      <c r="AV106" s="112">
        <f>'VRN - Vedlejší rozpočtové...'!J33</f>
        <v>0</v>
      </c>
      <c r="AW106" s="112">
        <f>'VRN - Vedlejší rozpočtové...'!J34</f>
        <v>0</v>
      </c>
      <c r="AX106" s="112">
        <f>'VRN - Vedlejší rozpočtové...'!J35</f>
        <v>0</v>
      </c>
      <c r="AY106" s="112">
        <f>'VRN - Vedlejší rozpočtové...'!J36</f>
        <v>0</v>
      </c>
      <c r="AZ106" s="112">
        <f>'VRN - Vedlejší rozpočtové...'!F33</f>
        <v>0</v>
      </c>
      <c r="BA106" s="112">
        <f>'VRN - Vedlejší rozpočtové...'!F34</f>
        <v>0</v>
      </c>
      <c r="BB106" s="112">
        <f>'VRN - Vedlejší rozpočtové...'!F35</f>
        <v>0</v>
      </c>
      <c r="BC106" s="112">
        <f>'VRN - Vedlejší rozpočtové...'!F36</f>
        <v>0</v>
      </c>
      <c r="BD106" s="114">
        <f>'VRN - Vedlejší rozpočtové...'!F37</f>
        <v>0</v>
      </c>
      <c r="BT106" s="102" t="s">
        <v>83</v>
      </c>
      <c r="BV106" s="102" t="s">
        <v>78</v>
      </c>
      <c r="BW106" s="102" t="s">
        <v>120</v>
      </c>
      <c r="BX106" s="102" t="s">
        <v>5</v>
      </c>
      <c r="CL106" s="102" t="s">
        <v>1</v>
      </c>
      <c r="CM106" s="102" t="s">
        <v>85</v>
      </c>
    </row>
    <row r="107" spans="1:91" s="2" customFormat="1" ht="30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9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</row>
    <row r="108" spans="1:91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  <c r="AM108" s="55"/>
      <c r="AN108" s="55"/>
      <c r="AO108" s="55"/>
      <c r="AP108" s="55"/>
      <c r="AQ108" s="55"/>
      <c r="AR108" s="39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</row>
  </sheetData>
  <sheetProtection password="EA0A" sheet="1" objects="1" scenarios="1" formatColumns="0" formatRows="0"/>
  <mergeCells count="86">
    <mergeCell ref="C92:G92"/>
    <mergeCell ref="D104:H104"/>
    <mergeCell ref="D95:H95"/>
    <mergeCell ref="E101:I101"/>
    <mergeCell ref="E98:I98"/>
    <mergeCell ref="E97:I97"/>
    <mergeCell ref="E100:I100"/>
    <mergeCell ref="E96:I96"/>
    <mergeCell ref="E99:I99"/>
    <mergeCell ref="E102:I102"/>
    <mergeCell ref="E103:I103"/>
    <mergeCell ref="I92:AF92"/>
    <mergeCell ref="J104:AF104"/>
    <mergeCell ref="J95:AF95"/>
    <mergeCell ref="K102:AF102"/>
    <mergeCell ref="K101:AF101"/>
    <mergeCell ref="K98:AF98"/>
    <mergeCell ref="K99:AF99"/>
    <mergeCell ref="K96:AF96"/>
    <mergeCell ref="K100:AF100"/>
    <mergeCell ref="K103:AF103"/>
    <mergeCell ref="K97:AF97"/>
    <mergeCell ref="L85:AO85"/>
    <mergeCell ref="D105:H105"/>
    <mergeCell ref="J105:AF105"/>
    <mergeCell ref="D106:H106"/>
    <mergeCell ref="J106:AF106"/>
    <mergeCell ref="AG94:AM94"/>
    <mergeCell ref="AG104:AM104"/>
    <mergeCell ref="AN104:AP104"/>
    <mergeCell ref="AN99:AP99"/>
    <mergeCell ref="AN95:AP95"/>
    <mergeCell ref="AN101:AP101"/>
    <mergeCell ref="AN96:AP96"/>
    <mergeCell ref="AN100:AP100"/>
    <mergeCell ref="AN97:AP97"/>
    <mergeCell ref="AN102:AP102"/>
    <mergeCell ref="AN98:AP98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9:AM99"/>
    <mergeCell ref="AG102:AM102"/>
    <mergeCell ref="AG101:AM101"/>
    <mergeCell ref="AG103:AM103"/>
    <mergeCell ref="AG100:AM100"/>
    <mergeCell ref="AG98:AM98"/>
    <mergeCell ref="AG97:AM97"/>
    <mergeCell ref="AG96:AM96"/>
    <mergeCell ref="AG95:AM95"/>
    <mergeCell ref="AG92:AM92"/>
    <mergeCell ref="AM87:AN87"/>
    <mergeCell ref="AM89:AP89"/>
    <mergeCell ref="AM90:AP90"/>
    <mergeCell ref="AN103:AP103"/>
    <mergeCell ref="AN92:AP92"/>
    <mergeCell ref="AS89:AT91"/>
    <mergeCell ref="AN105:AP105"/>
    <mergeCell ref="AG105:AM105"/>
    <mergeCell ref="AN106:AP106"/>
    <mergeCell ref="AG106:AM106"/>
    <mergeCell ref="AN94:AP94"/>
  </mergeCells>
  <hyperlinks>
    <hyperlink ref="A96" location="'část  STAV - Stavební část'!C2" display="/"/>
    <hyperlink ref="A97" location="'část ÚT - F.1.4.a - Zaříz...'!C2" display="/"/>
    <hyperlink ref="A98" location="'část VZT - F.1.4.c - Zaří...'!C2" display="/"/>
    <hyperlink ref="A99" location="'část ZTI - F.1.4.e - Zdra...'!C2" display="/"/>
    <hyperlink ref="A100" location="'část EI - F.1.4.g - Zaříz...'!C2" display="/"/>
    <hyperlink ref="A101" location="'část SLP - F.1.4.h - Zaří...'!C2" display="/"/>
    <hyperlink ref="A102" location="'část GASTRO - F.1.4.i - T...'!C2" display="/"/>
    <hyperlink ref="A103" location="'část INT - F.1.5. - Interiér'!C2" display="/"/>
    <hyperlink ref="A104" location="'SO 07 - Domovní plynovod'!C2" display="/"/>
    <hyperlink ref="A105" location="'PŘÍSTUP - Oprava chodníku...'!C2" display="/"/>
    <hyperlink ref="A106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114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85</v>
      </c>
    </row>
    <row r="4" spans="1:46" s="1" customFormat="1" ht="24.95" customHeight="1">
      <c r="B4" s="20"/>
      <c r="D4" s="119" t="s">
        <v>121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19" t="str">
        <f>'Rekapitulace stavby'!K6</f>
        <v>Rekonstrukce hrádku - hlavní budova - ZMĚNA 2019</v>
      </c>
      <c r="F7" s="320"/>
      <c r="G7" s="320"/>
      <c r="H7" s="320"/>
      <c r="I7" s="115"/>
      <c r="L7" s="20"/>
    </row>
    <row r="8" spans="1:46" s="2" customFormat="1" ht="12" customHeight="1">
      <c r="A8" s="34"/>
      <c r="B8" s="39"/>
      <c r="C8" s="34"/>
      <c r="D8" s="121" t="s">
        <v>122</v>
      </c>
      <c r="E8" s="34"/>
      <c r="F8" s="34"/>
      <c r="G8" s="34"/>
      <c r="H8" s="34"/>
      <c r="I8" s="122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2" t="s">
        <v>3446</v>
      </c>
      <c r="F9" s="321"/>
      <c r="G9" s="321"/>
      <c r="H9" s="32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1" t="s">
        <v>18</v>
      </c>
      <c r="E11" s="34"/>
      <c r="F11" s="110" t="s">
        <v>1</v>
      </c>
      <c r="G11" s="34"/>
      <c r="H11" s="34"/>
      <c r="I11" s="123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20</v>
      </c>
      <c r="E12" s="34"/>
      <c r="F12" s="110" t="s">
        <v>21</v>
      </c>
      <c r="G12" s="34"/>
      <c r="H12" s="34"/>
      <c r="I12" s="123" t="s">
        <v>22</v>
      </c>
      <c r="J12" s="124" t="str">
        <f>'Rekapitulace stavby'!AN8</f>
        <v>14.1.2020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24</v>
      </c>
      <c r="E14" s="34"/>
      <c r="F14" s="34"/>
      <c r="G14" s="34"/>
      <c r="H14" s="34"/>
      <c r="I14" s="123" t="s">
        <v>25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26</v>
      </c>
      <c r="F15" s="34"/>
      <c r="G15" s="34"/>
      <c r="H15" s="34"/>
      <c r="I15" s="123" t="s">
        <v>27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22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1" t="s">
        <v>28</v>
      </c>
      <c r="E17" s="34"/>
      <c r="F17" s="34"/>
      <c r="G17" s="34"/>
      <c r="H17" s="34"/>
      <c r="I17" s="12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3" t="str">
        <f>'Rekapitulace stavby'!E14</f>
        <v>Vyplň údaj</v>
      </c>
      <c r="F18" s="324"/>
      <c r="G18" s="324"/>
      <c r="H18" s="324"/>
      <c r="I18" s="12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22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1" t="s">
        <v>30</v>
      </c>
      <c r="E20" s="34"/>
      <c r="F20" s="34"/>
      <c r="G20" s="34"/>
      <c r="H20" s="34"/>
      <c r="I20" s="123" t="s">
        <v>25</v>
      </c>
      <c r="J20" s="110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31</v>
      </c>
      <c r="F21" s="34"/>
      <c r="G21" s="34"/>
      <c r="H21" s="34"/>
      <c r="I21" s="123" t="s">
        <v>27</v>
      </c>
      <c r="J21" s="110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22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1" t="s">
        <v>33</v>
      </c>
      <c r="E23" s="34"/>
      <c r="F23" s="34"/>
      <c r="G23" s="34"/>
      <c r="H23" s="34"/>
      <c r="I23" s="123" t="s">
        <v>25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34</v>
      </c>
      <c r="F24" s="34"/>
      <c r="G24" s="34"/>
      <c r="H24" s="34"/>
      <c r="I24" s="123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22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1" t="s">
        <v>35</v>
      </c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5"/>
      <c r="B27" s="126"/>
      <c r="C27" s="125"/>
      <c r="D27" s="125"/>
      <c r="E27" s="325" t="s">
        <v>1</v>
      </c>
      <c r="F27" s="325"/>
      <c r="G27" s="325"/>
      <c r="H27" s="325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9"/>
      <c r="E29" s="129"/>
      <c r="F29" s="129"/>
      <c r="G29" s="129"/>
      <c r="H29" s="129"/>
      <c r="I29" s="130"/>
      <c r="J29" s="129"/>
      <c r="K29" s="12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31" t="s">
        <v>36</v>
      </c>
      <c r="E30" s="34"/>
      <c r="F30" s="34"/>
      <c r="G30" s="34"/>
      <c r="H30" s="34"/>
      <c r="I30" s="122"/>
      <c r="J30" s="13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33" t="s">
        <v>38</v>
      </c>
      <c r="G32" s="34"/>
      <c r="H32" s="34"/>
      <c r="I32" s="134" t="s">
        <v>37</v>
      </c>
      <c r="J32" s="133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35" t="s">
        <v>40</v>
      </c>
      <c r="E33" s="121" t="s">
        <v>41</v>
      </c>
      <c r="F33" s="136">
        <f>ROUND((SUM(BE118:BE121)),  2)</f>
        <v>0</v>
      </c>
      <c r="G33" s="34"/>
      <c r="H33" s="34"/>
      <c r="I33" s="137">
        <v>0.21</v>
      </c>
      <c r="J33" s="136">
        <f>ROUND(((SUM(BE118:BE121))*I33),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21" t="s">
        <v>42</v>
      </c>
      <c r="F34" s="136">
        <f>ROUND((SUM(BF118:BF121)),  2)</f>
        <v>0</v>
      </c>
      <c r="G34" s="34"/>
      <c r="H34" s="34"/>
      <c r="I34" s="137">
        <v>0.15</v>
      </c>
      <c r="J34" s="136">
        <f>ROUND(((SUM(BF118:BF121))*I34),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21" t="s">
        <v>43</v>
      </c>
      <c r="F35" s="136">
        <f>ROUND((SUM(BG118:BG121)),  2)</f>
        <v>0</v>
      </c>
      <c r="G35" s="34"/>
      <c r="H35" s="34"/>
      <c r="I35" s="137">
        <v>0.21</v>
      </c>
      <c r="J35" s="136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21" t="s">
        <v>44</v>
      </c>
      <c r="F36" s="136">
        <f>ROUND((SUM(BH118:BH121)),  2)</f>
        <v>0</v>
      </c>
      <c r="G36" s="34"/>
      <c r="H36" s="34"/>
      <c r="I36" s="137">
        <v>0.15</v>
      </c>
      <c r="J36" s="136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45</v>
      </c>
      <c r="F37" s="136">
        <f>ROUND((SUM(BI118:BI121)),  2)</f>
        <v>0</v>
      </c>
      <c r="G37" s="34"/>
      <c r="H37" s="34"/>
      <c r="I37" s="137">
        <v>0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22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8"/>
      <c r="D39" s="139" t="s">
        <v>46</v>
      </c>
      <c r="E39" s="140"/>
      <c r="F39" s="140"/>
      <c r="G39" s="141" t="s">
        <v>47</v>
      </c>
      <c r="H39" s="142" t="s">
        <v>48</v>
      </c>
      <c r="I39" s="143"/>
      <c r="J39" s="144">
        <f>SUM(J30:J37)</f>
        <v>0</v>
      </c>
      <c r="K39" s="145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15"/>
      <c r="L41" s="20"/>
    </row>
    <row r="42" spans="1:31" s="1" customFormat="1" ht="14.45" customHeight="1">
      <c r="B42" s="20"/>
      <c r="I42" s="115"/>
      <c r="L42" s="20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49</v>
      </c>
      <c r="E50" s="147"/>
      <c r="F50" s="147"/>
      <c r="G50" s="146" t="s">
        <v>50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51</v>
      </c>
      <c r="E61" s="150"/>
      <c r="F61" s="151" t="s">
        <v>52</v>
      </c>
      <c r="G61" s="149" t="s">
        <v>51</v>
      </c>
      <c r="H61" s="150"/>
      <c r="I61" s="152"/>
      <c r="J61" s="153" t="s">
        <v>52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53</v>
      </c>
      <c r="E65" s="154"/>
      <c r="F65" s="154"/>
      <c r="G65" s="146" t="s">
        <v>54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51</v>
      </c>
      <c r="E76" s="150"/>
      <c r="F76" s="151" t="s">
        <v>52</v>
      </c>
      <c r="G76" s="149" t="s">
        <v>51</v>
      </c>
      <c r="H76" s="150"/>
      <c r="I76" s="152"/>
      <c r="J76" s="153" t="s">
        <v>52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7" t="str">
        <f>E7</f>
        <v>Rekonstrukce hrádku - hlavní budova - ZMĚNA 2019</v>
      </c>
      <c r="F85" s="318"/>
      <c r="G85" s="318"/>
      <c r="H85" s="318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122</v>
      </c>
      <c r="D86" s="36"/>
      <c r="E86" s="36"/>
      <c r="F86" s="36"/>
      <c r="G86" s="36"/>
      <c r="H86" s="36"/>
      <c r="I86" s="122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10" t="str">
        <f>E9</f>
        <v>SO 07 - Domovní plynovod</v>
      </c>
      <c r="F87" s="316"/>
      <c r="G87" s="316"/>
      <c r="H87" s="31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Varnsdorf č.p.1726</v>
      </c>
      <c r="G89" s="36"/>
      <c r="H89" s="36"/>
      <c r="I89" s="123" t="s">
        <v>22</v>
      </c>
      <c r="J89" s="66" t="str">
        <f>IF(J12="","",J12)</f>
        <v>14.1.2020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40.15" customHeight="1">
      <c r="A91" s="34"/>
      <c r="B91" s="35"/>
      <c r="C91" s="29" t="s">
        <v>24</v>
      </c>
      <c r="D91" s="36"/>
      <c r="E91" s="36"/>
      <c r="F91" s="27" t="str">
        <f>E15</f>
        <v>Město Varnsdorf, Nám. E.Beneše 470</v>
      </c>
      <c r="G91" s="36"/>
      <c r="H91" s="36"/>
      <c r="I91" s="123" t="s">
        <v>30</v>
      </c>
      <c r="J91" s="32" t="str">
        <f>E21</f>
        <v>V a M spol. s r.o., Matoušova 21, Liberec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123" t="s">
        <v>33</v>
      </c>
      <c r="J92" s="32" t="str">
        <f>E24</f>
        <v>Ing. Jaroslav Šíma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22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62" t="s">
        <v>127</v>
      </c>
      <c r="D94" s="163"/>
      <c r="E94" s="163"/>
      <c r="F94" s="163"/>
      <c r="G94" s="163"/>
      <c r="H94" s="163"/>
      <c r="I94" s="164"/>
      <c r="J94" s="165" t="s">
        <v>128</v>
      </c>
      <c r="K94" s="16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6" t="s">
        <v>129</v>
      </c>
      <c r="D96" s="36"/>
      <c r="E96" s="36"/>
      <c r="F96" s="36"/>
      <c r="G96" s="36"/>
      <c r="H96" s="36"/>
      <c r="I96" s="122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130</v>
      </c>
    </row>
    <row r="97" spans="1:31" s="9" customFormat="1" ht="24.95" customHeight="1">
      <c r="B97" s="167"/>
      <c r="C97" s="168"/>
      <c r="D97" s="169" t="s">
        <v>144</v>
      </c>
      <c r="E97" s="170"/>
      <c r="F97" s="170"/>
      <c r="G97" s="170"/>
      <c r="H97" s="170"/>
      <c r="I97" s="171"/>
      <c r="J97" s="172">
        <f>J119</f>
        <v>0</v>
      </c>
      <c r="K97" s="168"/>
      <c r="L97" s="173"/>
    </row>
    <row r="98" spans="1:31" s="10" customFormat="1" ht="19.899999999999999" customHeight="1">
      <c r="B98" s="174"/>
      <c r="C98" s="104"/>
      <c r="D98" s="175" t="s">
        <v>3447</v>
      </c>
      <c r="E98" s="176"/>
      <c r="F98" s="176"/>
      <c r="G98" s="176"/>
      <c r="H98" s="176"/>
      <c r="I98" s="177"/>
      <c r="J98" s="178">
        <f>J120</f>
        <v>0</v>
      </c>
      <c r="K98" s="104"/>
      <c r="L98" s="179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122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158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161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167</v>
      </c>
      <c r="D105" s="36"/>
      <c r="E105" s="36"/>
      <c r="F105" s="36"/>
      <c r="G105" s="36"/>
      <c r="H105" s="36"/>
      <c r="I105" s="122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122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122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317" t="str">
        <f>E7</f>
        <v>Rekonstrukce hrádku - hlavní budova - ZMĚNA 2019</v>
      </c>
      <c r="F108" s="318"/>
      <c r="G108" s="318"/>
      <c r="H108" s="318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122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10" t="str">
        <f>E9</f>
        <v>SO 07 - Domovní plynovod</v>
      </c>
      <c r="F110" s="316"/>
      <c r="G110" s="316"/>
      <c r="H110" s="31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>Varnsdorf č.p.1726</v>
      </c>
      <c r="G112" s="36"/>
      <c r="H112" s="36"/>
      <c r="I112" s="123" t="s">
        <v>22</v>
      </c>
      <c r="J112" s="66" t="str">
        <f>IF(J12="","",J12)</f>
        <v>14.1.2020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40.15" customHeight="1">
      <c r="A114" s="34"/>
      <c r="B114" s="35"/>
      <c r="C114" s="29" t="s">
        <v>24</v>
      </c>
      <c r="D114" s="36"/>
      <c r="E114" s="36"/>
      <c r="F114" s="27" t="str">
        <f>E15</f>
        <v>Město Varnsdorf, Nám. E.Beneše 470</v>
      </c>
      <c r="G114" s="36"/>
      <c r="H114" s="36"/>
      <c r="I114" s="123" t="s">
        <v>30</v>
      </c>
      <c r="J114" s="32" t="str">
        <f>E21</f>
        <v>V a M spol. s r.o., Matoušova 21, Liberec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123" t="s">
        <v>33</v>
      </c>
      <c r="J115" s="32" t="str">
        <f>E24</f>
        <v>Ing. Jaroslav Šíma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80"/>
      <c r="B117" s="181"/>
      <c r="C117" s="182" t="s">
        <v>168</v>
      </c>
      <c r="D117" s="183" t="s">
        <v>61</v>
      </c>
      <c r="E117" s="183" t="s">
        <v>57</v>
      </c>
      <c r="F117" s="183" t="s">
        <v>58</v>
      </c>
      <c r="G117" s="183" t="s">
        <v>169</v>
      </c>
      <c r="H117" s="183" t="s">
        <v>170</v>
      </c>
      <c r="I117" s="184" t="s">
        <v>171</v>
      </c>
      <c r="J117" s="183" t="s">
        <v>128</v>
      </c>
      <c r="K117" s="185" t="s">
        <v>172</v>
      </c>
      <c r="L117" s="186"/>
      <c r="M117" s="75" t="s">
        <v>1</v>
      </c>
      <c r="N117" s="76" t="s">
        <v>40</v>
      </c>
      <c r="O117" s="76" t="s">
        <v>173</v>
      </c>
      <c r="P117" s="76" t="s">
        <v>174</v>
      </c>
      <c r="Q117" s="76" t="s">
        <v>175</v>
      </c>
      <c r="R117" s="76" t="s">
        <v>176</v>
      </c>
      <c r="S117" s="76" t="s">
        <v>177</v>
      </c>
      <c r="T117" s="77" t="s">
        <v>178</v>
      </c>
      <c r="U117" s="180"/>
      <c r="V117" s="180"/>
      <c r="W117" s="180"/>
      <c r="X117" s="180"/>
      <c r="Y117" s="180"/>
      <c r="Z117" s="180"/>
      <c r="AA117" s="180"/>
      <c r="AB117" s="180"/>
      <c r="AC117" s="180"/>
      <c r="AD117" s="180"/>
      <c r="AE117" s="180"/>
    </row>
    <row r="118" spans="1:65" s="2" customFormat="1" ht="22.9" customHeight="1">
      <c r="A118" s="34"/>
      <c r="B118" s="35"/>
      <c r="C118" s="82" t="s">
        <v>179</v>
      </c>
      <c r="D118" s="36"/>
      <c r="E118" s="36"/>
      <c r="F118" s="36"/>
      <c r="G118" s="36"/>
      <c r="H118" s="36"/>
      <c r="I118" s="122"/>
      <c r="J118" s="187">
        <f>BK118</f>
        <v>0</v>
      </c>
      <c r="K118" s="36"/>
      <c r="L118" s="39"/>
      <c r="M118" s="78"/>
      <c r="N118" s="188"/>
      <c r="O118" s="79"/>
      <c r="P118" s="189">
        <f>P119</f>
        <v>0</v>
      </c>
      <c r="Q118" s="79"/>
      <c r="R118" s="189">
        <f>R119</f>
        <v>1.2999999999999999E-4</v>
      </c>
      <c r="S118" s="79"/>
      <c r="T118" s="190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75</v>
      </c>
      <c r="AU118" s="17" t="s">
        <v>130</v>
      </c>
      <c r="BK118" s="191">
        <f>BK119</f>
        <v>0</v>
      </c>
    </row>
    <row r="119" spans="1:65" s="12" customFormat="1" ht="25.9" customHeight="1">
      <c r="B119" s="192"/>
      <c r="C119" s="193"/>
      <c r="D119" s="194" t="s">
        <v>75</v>
      </c>
      <c r="E119" s="195" t="s">
        <v>1724</v>
      </c>
      <c r="F119" s="195" t="s">
        <v>1725</v>
      </c>
      <c r="G119" s="193"/>
      <c r="H119" s="193"/>
      <c r="I119" s="196"/>
      <c r="J119" s="197">
        <f>BK119</f>
        <v>0</v>
      </c>
      <c r="K119" s="193"/>
      <c r="L119" s="198"/>
      <c r="M119" s="199"/>
      <c r="N119" s="200"/>
      <c r="O119" s="200"/>
      <c r="P119" s="201">
        <f>P120</f>
        <v>0</v>
      </c>
      <c r="Q119" s="200"/>
      <c r="R119" s="201">
        <f>R120</f>
        <v>1.2999999999999999E-4</v>
      </c>
      <c r="S119" s="200"/>
      <c r="T119" s="202">
        <f>T120</f>
        <v>0</v>
      </c>
      <c r="AR119" s="203" t="s">
        <v>85</v>
      </c>
      <c r="AT119" s="204" t="s">
        <v>75</v>
      </c>
      <c r="AU119" s="204" t="s">
        <v>76</v>
      </c>
      <c r="AY119" s="203" t="s">
        <v>182</v>
      </c>
      <c r="BK119" s="205">
        <f>BK120</f>
        <v>0</v>
      </c>
    </row>
    <row r="120" spans="1:65" s="12" customFormat="1" ht="22.9" customHeight="1">
      <c r="B120" s="192"/>
      <c r="C120" s="193"/>
      <c r="D120" s="194" t="s">
        <v>75</v>
      </c>
      <c r="E120" s="206" t="s">
        <v>3448</v>
      </c>
      <c r="F120" s="206" t="s">
        <v>3449</v>
      </c>
      <c r="G120" s="193"/>
      <c r="H120" s="193"/>
      <c r="I120" s="196"/>
      <c r="J120" s="207">
        <f>BK120</f>
        <v>0</v>
      </c>
      <c r="K120" s="193"/>
      <c r="L120" s="198"/>
      <c r="M120" s="199"/>
      <c r="N120" s="200"/>
      <c r="O120" s="200"/>
      <c r="P120" s="201">
        <f>P121</f>
        <v>0</v>
      </c>
      <c r="Q120" s="200"/>
      <c r="R120" s="201">
        <f>R121</f>
        <v>1.2999999999999999E-4</v>
      </c>
      <c r="S120" s="200"/>
      <c r="T120" s="202">
        <f>T121</f>
        <v>0</v>
      </c>
      <c r="AR120" s="203" t="s">
        <v>85</v>
      </c>
      <c r="AT120" s="204" t="s">
        <v>75</v>
      </c>
      <c r="AU120" s="204" t="s">
        <v>83</v>
      </c>
      <c r="AY120" s="203" t="s">
        <v>182</v>
      </c>
      <c r="BK120" s="205">
        <f>BK121</f>
        <v>0</v>
      </c>
    </row>
    <row r="121" spans="1:65" s="2" customFormat="1" ht="16.5" customHeight="1">
      <c r="A121" s="34"/>
      <c r="B121" s="35"/>
      <c r="C121" s="208" t="s">
        <v>83</v>
      </c>
      <c r="D121" s="208" t="s">
        <v>184</v>
      </c>
      <c r="E121" s="209" t="s">
        <v>3450</v>
      </c>
      <c r="F121" s="210" t="s">
        <v>3451</v>
      </c>
      <c r="G121" s="211" t="s">
        <v>3326</v>
      </c>
      <c r="H121" s="212">
        <v>1</v>
      </c>
      <c r="I121" s="213"/>
      <c r="J121" s="214">
        <f>ROUND(I121*H121,2)</f>
        <v>0</v>
      </c>
      <c r="K121" s="210" t="s">
        <v>1</v>
      </c>
      <c r="L121" s="39"/>
      <c r="M121" s="265" t="s">
        <v>1</v>
      </c>
      <c r="N121" s="266" t="s">
        <v>41</v>
      </c>
      <c r="O121" s="267"/>
      <c r="P121" s="268">
        <f>O121*H121</f>
        <v>0</v>
      </c>
      <c r="Q121" s="268">
        <v>1.2999999999999999E-4</v>
      </c>
      <c r="R121" s="268">
        <f>Q121*H121</f>
        <v>1.2999999999999999E-4</v>
      </c>
      <c r="S121" s="268">
        <v>0</v>
      </c>
      <c r="T121" s="26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9" t="s">
        <v>275</v>
      </c>
      <c r="AT121" s="219" t="s">
        <v>184</v>
      </c>
      <c r="AU121" s="219" t="s">
        <v>85</v>
      </c>
      <c r="AY121" s="17" t="s">
        <v>182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7" t="s">
        <v>83</v>
      </c>
      <c r="BK121" s="220">
        <f>ROUND(I121*H121,2)</f>
        <v>0</v>
      </c>
      <c r="BL121" s="17" t="s">
        <v>275</v>
      </c>
      <c r="BM121" s="219" t="s">
        <v>3452</v>
      </c>
    </row>
    <row r="122" spans="1:65" s="2" customFormat="1" ht="6.95" customHeight="1">
      <c r="A122" s="34"/>
      <c r="B122" s="54"/>
      <c r="C122" s="55"/>
      <c r="D122" s="55"/>
      <c r="E122" s="55"/>
      <c r="F122" s="55"/>
      <c r="G122" s="55"/>
      <c r="H122" s="55"/>
      <c r="I122" s="158"/>
      <c r="J122" s="55"/>
      <c r="K122" s="55"/>
      <c r="L122" s="39"/>
      <c r="M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</sheetData>
  <sheetProtection password="EA0A" sheet="1" objects="1" scenarios="1" formatColumns="0" formatRows="0" autoFilter="0"/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117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85</v>
      </c>
    </row>
    <row r="4" spans="1:46" s="1" customFormat="1" ht="24.95" customHeight="1">
      <c r="B4" s="20"/>
      <c r="D4" s="119" t="s">
        <v>121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19" t="str">
        <f>'Rekapitulace stavby'!K6</f>
        <v>Rekonstrukce hrádku - hlavní budova - ZMĚNA 2019</v>
      </c>
      <c r="F7" s="320"/>
      <c r="G7" s="320"/>
      <c r="H7" s="320"/>
      <c r="I7" s="115"/>
      <c r="L7" s="20"/>
    </row>
    <row r="8" spans="1:46" s="2" customFormat="1" ht="12" customHeight="1">
      <c r="A8" s="34"/>
      <c r="B8" s="39"/>
      <c r="C8" s="34"/>
      <c r="D8" s="121" t="s">
        <v>122</v>
      </c>
      <c r="E8" s="34"/>
      <c r="F8" s="34"/>
      <c r="G8" s="34"/>
      <c r="H8" s="34"/>
      <c r="I8" s="122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2" t="s">
        <v>3453</v>
      </c>
      <c r="F9" s="321"/>
      <c r="G9" s="321"/>
      <c r="H9" s="32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1" t="s">
        <v>18</v>
      </c>
      <c r="E11" s="34"/>
      <c r="F11" s="110" t="s">
        <v>1</v>
      </c>
      <c r="G11" s="34"/>
      <c r="H11" s="34"/>
      <c r="I11" s="123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20</v>
      </c>
      <c r="E12" s="34"/>
      <c r="F12" s="110" t="s">
        <v>21</v>
      </c>
      <c r="G12" s="34"/>
      <c r="H12" s="34"/>
      <c r="I12" s="123" t="s">
        <v>22</v>
      </c>
      <c r="J12" s="124" t="str">
        <f>'Rekapitulace stavby'!AN8</f>
        <v>14.1.2020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24</v>
      </c>
      <c r="E14" s="34"/>
      <c r="F14" s="34"/>
      <c r="G14" s="34"/>
      <c r="H14" s="34"/>
      <c r="I14" s="123" t="s">
        <v>25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26</v>
      </c>
      <c r="F15" s="34"/>
      <c r="G15" s="34"/>
      <c r="H15" s="34"/>
      <c r="I15" s="123" t="s">
        <v>27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22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1" t="s">
        <v>28</v>
      </c>
      <c r="E17" s="34"/>
      <c r="F17" s="34"/>
      <c r="G17" s="34"/>
      <c r="H17" s="34"/>
      <c r="I17" s="12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3" t="str">
        <f>'Rekapitulace stavby'!E14</f>
        <v>Vyplň údaj</v>
      </c>
      <c r="F18" s="324"/>
      <c r="G18" s="324"/>
      <c r="H18" s="324"/>
      <c r="I18" s="12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22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1" t="s">
        <v>30</v>
      </c>
      <c r="E20" s="34"/>
      <c r="F20" s="34"/>
      <c r="G20" s="34"/>
      <c r="H20" s="34"/>
      <c r="I20" s="123" t="s">
        <v>25</v>
      </c>
      <c r="J20" s="110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31</v>
      </c>
      <c r="F21" s="34"/>
      <c r="G21" s="34"/>
      <c r="H21" s="34"/>
      <c r="I21" s="123" t="s">
        <v>27</v>
      </c>
      <c r="J21" s="110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22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1" t="s">
        <v>33</v>
      </c>
      <c r="E23" s="34"/>
      <c r="F23" s="34"/>
      <c r="G23" s="34"/>
      <c r="H23" s="34"/>
      <c r="I23" s="123" t="s">
        <v>25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34</v>
      </c>
      <c r="F24" s="34"/>
      <c r="G24" s="34"/>
      <c r="H24" s="34"/>
      <c r="I24" s="123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22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1" t="s">
        <v>35</v>
      </c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5"/>
      <c r="B27" s="126"/>
      <c r="C27" s="125"/>
      <c r="D27" s="125"/>
      <c r="E27" s="325" t="s">
        <v>1</v>
      </c>
      <c r="F27" s="325"/>
      <c r="G27" s="325"/>
      <c r="H27" s="325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9"/>
      <c r="E29" s="129"/>
      <c r="F29" s="129"/>
      <c r="G29" s="129"/>
      <c r="H29" s="129"/>
      <c r="I29" s="130"/>
      <c r="J29" s="129"/>
      <c r="K29" s="12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31" t="s">
        <v>36</v>
      </c>
      <c r="E30" s="34"/>
      <c r="F30" s="34"/>
      <c r="G30" s="34"/>
      <c r="H30" s="34"/>
      <c r="I30" s="122"/>
      <c r="J30" s="13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33" t="s">
        <v>38</v>
      </c>
      <c r="G32" s="34"/>
      <c r="H32" s="34"/>
      <c r="I32" s="134" t="s">
        <v>37</v>
      </c>
      <c r="J32" s="133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35" t="s">
        <v>40</v>
      </c>
      <c r="E33" s="121" t="s">
        <v>41</v>
      </c>
      <c r="F33" s="136">
        <f>ROUND((SUM(BE118:BE121)),  2)</f>
        <v>0</v>
      </c>
      <c r="G33" s="34"/>
      <c r="H33" s="34"/>
      <c r="I33" s="137">
        <v>0.21</v>
      </c>
      <c r="J33" s="136">
        <f>ROUND(((SUM(BE118:BE121))*I33),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21" t="s">
        <v>42</v>
      </c>
      <c r="F34" s="136">
        <f>ROUND((SUM(BF118:BF121)),  2)</f>
        <v>0</v>
      </c>
      <c r="G34" s="34"/>
      <c r="H34" s="34"/>
      <c r="I34" s="137">
        <v>0.15</v>
      </c>
      <c r="J34" s="136">
        <f>ROUND(((SUM(BF118:BF121))*I34),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21" t="s">
        <v>43</v>
      </c>
      <c r="F35" s="136">
        <f>ROUND((SUM(BG118:BG121)),  2)</f>
        <v>0</v>
      </c>
      <c r="G35" s="34"/>
      <c r="H35" s="34"/>
      <c r="I35" s="137">
        <v>0.21</v>
      </c>
      <c r="J35" s="136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21" t="s">
        <v>44</v>
      </c>
      <c r="F36" s="136">
        <f>ROUND((SUM(BH118:BH121)),  2)</f>
        <v>0</v>
      </c>
      <c r="G36" s="34"/>
      <c r="H36" s="34"/>
      <c r="I36" s="137">
        <v>0.15</v>
      </c>
      <c r="J36" s="136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45</v>
      </c>
      <c r="F37" s="136">
        <f>ROUND((SUM(BI118:BI121)),  2)</f>
        <v>0</v>
      </c>
      <c r="G37" s="34"/>
      <c r="H37" s="34"/>
      <c r="I37" s="137">
        <v>0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22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8"/>
      <c r="D39" s="139" t="s">
        <v>46</v>
      </c>
      <c r="E39" s="140"/>
      <c r="F39" s="140"/>
      <c r="G39" s="141" t="s">
        <v>47</v>
      </c>
      <c r="H39" s="142" t="s">
        <v>48</v>
      </c>
      <c r="I39" s="143"/>
      <c r="J39" s="144">
        <f>SUM(J30:J37)</f>
        <v>0</v>
      </c>
      <c r="K39" s="145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15"/>
      <c r="L41" s="20"/>
    </row>
    <row r="42" spans="1:31" s="1" customFormat="1" ht="14.45" customHeight="1">
      <c r="B42" s="20"/>
      <c r="I42" s="115"/>
      <c r="L42" s="20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49</v>
      </c>
      <c r="E50" s="147"/>
      <c r="F50" s="147"/>
      <c r="G50" s="146" t="s">
        <v>50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51</v>
      </c>
      <c r="E61" s="150"/>
      <c r="F61" s="151" t="s">
        <v>52</v>
      </c>
      <c r="G61" s="149" t="s">
        <v>51</v>
      </c>
      <c r="H61" s="150"/>
      <c r="I61" s="152"/>
      <c r="J61" s="153" t="s">
        <v>52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53</v>
      </c>
      <c r="E65" s="154"/>
      <c r="F65" s="154"/>
      <c r="G65" s="146" t="s">
        <v>54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51</v>
      </c>
      <c r="E76" s="150"/>
      <c r="F76" s="151" t="s">
        <v>52</v>
      </c>
      <c r="G76" s="149" t="s">
        <v>51</v>
      </c>
      <c r="H76" s="150"/>
      <c r="I76" s="152"/>
      <c r="J76" s="153" t="s">
        <v>52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7" t="str">
        <f>E7</f>
        <v>Rekonstrukce hrádku - hlavní budova - ZMĚNA 2019</v>
      </c>
      <c r="F85" s="318"/>
      <c r="G85" s="318"/>
      <c r="H85" s="318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122</v>
      </c>
      <c r="D86" s="36"/>
      <c r="E86" s="36"/>
      <c r="F86" s="36"/>
      <c r="G86" s="36"/>
      <c r="H86" s="36"/>
      <c r="I86" s="122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10" t="str">
        <f>E9</f>
        <v>PŘÍSTUP - Oprava chodníku ke vstupu do 2.PP, zdvihací plošina pro zásobování</v>
      </c>
      <c r="F87" s="316"/>
      <c r="G87" s="316"/>
      <c r="H87" s="31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Varnsdorf č.p.1726</v>
      </c>
      <c r="G89" s="36"/>
      <c r="H89" s="36"/>
      <c r="I89" s="123" t="s">
        <v>22</v>
      </c>
      <c r="J89" s="66" t="str">
        <f>IF(J12="","",J12)</f>
        <v>14.1.2020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40.15" customHeight="1">
      <c r="A91" s="34"/>
      <c r="B91" s="35"/>
      <c r="C91" s="29" t="s">
        <v>24</v>
      </c>
      <c r="D91" s="36"/>
      <c r="E91" s="36"/>
      <c r="F91" s="27" t="str">
        <f>E15</f>
        <v>Město Varnsdorf, Nám. E.Beneše 470</v>
      </c>
      <c r="G91" s="36"/>
      <c r="H91" s="36"/>
      <c r="I91" s="123" t="s">
        <v>30</v>
      </c>
      <c r="J91" s="32" t="str">
        <f>E21</f>
        <v>V a M spol. s r.o., Matoušova 21, Liberec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123" t="s">
        <v>33</v>
      </c>
      <c r="J92" s="32" t="str">
        <f>E24</f>
        <v>Ing. Jaroslav Šíma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22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62" t="s">
        <v>127</v>
      </c>
      <c r="D94" s="163"/>
      <c r="E94" s="163"/>
      <c r="F94" s="163"/>
      <c r="G94" s="163"/>
      <c r="H94" s="163"/>
      <c r="I94" s="164"/>
      <c r="J94" s="165" t="s">
        <v>128</v>
      </c>
      <c r="K94" s="16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6" t="s">
        <v>129</v>
      </c>
      <c r="D96" s="36"/>
      <c r="E96" s="36"/>
      <c r="F96" s="36"/>
      <c r="G96" s="36"/>
      <c r="H96" s="36"/>
      <c r="I96" s="122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130</v>
      </c>
    </row>
    <row r="97" spans="1:31" s="9" customFormat="1" ht="24.95" customHeight="1">
      <c r="B97" s="167"/>
      <c r="C97" s="168"/>
      <c r="D97" s="169" t="s">
        <v>131</v>
      </c>
      <c r="E97" s="170"/>
      <c r="F97" s="170"/>
      <c r="G97" s="170"/>
      <c r="H97" s="170"/>
      <c r="I97" s="171"/>
      <c r="J97" s="172">
        <f>J119</f>
        <v>0</v>
      </c>
      <c r="K97" s="168"/>
      <c r="L97" s="173"/>
    </row>
    <row r="98" spans="1:31" s="10" customFormat="1" ht="19.899999999999999" customHeight="1">
      <c r="B98" s="174"/>
      <c r="C98" s="104"/>
      <c r="D98" s="175" t="s">
        <v>136</v>
      </c>
      <c r="E98" s="176"/>
      <c r="F98" s="176"/>
      <c r="G98" s="176"/>
      <c r="H98" s="176"/>
      <c r="I98" s="177"/>
      <c r="J98" s="178">
        <f>J120</f>
        <v>0</v>
      </c>
      <c r="K98" s="104"/>
      <c r="L98" s="179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122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158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161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167</v>
      </c>
      <c r="D105" s="36"/>
      <c r="E105" s="36"/>
      <c r="F105" s="36"/>
      <c r="G105" s="36"/>
      <c r="H105" s="36"/>
      <c r="I105" s="122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122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122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317" t="str">
        <f>E7</f>
        <v>Rekonstrukce hrádku - hlavní budova - ZMĚNA 2019</v>
      </c>
      <c r="F108" s="318"/>
      <c r="G108" s="318"/>
      <c r="H108" s="318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122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10" t="str">
        <f>E9</f>
        <v>PŘÍSTUP - Oprava chodníku ke vstupu do 2.PP, zdvihací plošina pro zásobování</v>
      </c>
      <c r="F110" s="316"/>
      <c r="G110" s="316"/>
      <c r="H110" s="31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>Varnsdorf č.p.1726</v>
      </c>
      <c r="G112" s="36"/>
      <c r="H112" s="36"/>
      <c r="I112" s="123" t="s">
        <v>22</v>
      </c>
      <c r="J112" s="66" t="str">
        <f>IF(J12="","",J12)</f>
        <v>14.1.2020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40.15" customHeight="1">
      <c r="A114" s="34"/>
      <c r="B114" s="35"/>
      <c r="C114" s="29" t="s">
        <v>24</v>
      </c>
      <c r="D114" s="36"/>
      <c r="E114" s="36"/>
      <c r="F114" s="27" t="str">
        <f>E15</f>
        <v>Město Varnsdorf, Nám. E.Beneše 470</v>
      </c>
      <c r="G114" s="36"/>
      <c r="H114" s="36"/>
      <c r="I114" s="123" t="s">
        <v>30</v>
      </c>
      <c r="J114" s="32" t="str">
        <f>E21</f>
        <v>V a M spol. s r.o., Matoušova 21, Liberec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123" t="s">
        <v>33</v>
      </c>
      <c r="J115" s="32" t="str">
        <f>E24</f>
        <v>Ing. Jaroslav Šíma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80"/>
      <c r="B117" s="181"/>
      <c r="C117" s="182" t="s">
        <v>168</v>
      </c>
      <c r="D117" s="183" t="s">
        <v>61</v>
      </c>
      <c r="E117" s="183" t="s">
        <v>57</v>
      </c>
      <c r="F117" s="183" t="s">
        <v>58</v>
      </c>
      <c r="G117" s="183" t="s">
        <v>169</v>
      </c>
      <c r="H117" s="183" t="s">
        <v>170</v>
      </c>
      <c r="I117" s="184" t="s">
        <v>171</v>
      </c>
      <c r="J117" s="183" t="s">
        <v>128</v>
      </c>
      <c r="K117" s="185" t="s">
        <v>172</v>
      </c>
      <c r="L117" s="186"/>
      <c r="M117" s="75" t="s">
        <v>1</v>
      </c>
      <c r="N117" s="76" t="s">
        <v>40</v>
      </c>
      <c r="O117" s="76" t="s">
        <v>173</v>
      </c>
      <c r="P117" s="76" t="s">
        <v>174</v>
      </c>
      <c r="Q117" s="76" t="s">
        <v>175</v>
      </c>
      <c r="R117" s="76" t="s">
        <v>176</v>
      </c>
      <c r="S117" s="76" t="s">
        <v>177</v>
      </c>
      <c r="T117" s="77" t="s">
        <v>178</v>
      </c>
      <c r="U117" s="180"/>
      <c r="V117" s="180"/>
      <c r="W117" s="180"/>
      <c r="X117" s="180"/>
      <c r="Y117" s="180"/>
      <c r="Z117" s="180"/>
      <c r="AA117" s="180"/>
      <c r="AB117" s="180"/>
      <c r="AC117" s="180"/>
      <c r="AD117" s="180"/>
      <c r="AE117" s="180"/>
    </row>
    <row r="118" spans="1:65" s="2" customFormat="1" ht="22.9" customHeight="1">
      <c r="A118" s="34"/>
      <c r="B118" s="35"/>
      <c r="C118" s="82" t="s">
        <v>179</v>
      </c>
      <c r="D118" s="36"/>
      <c r="E118" s="36"/>
      <c r="F118" s="36"/>
      <c r="G118" s="36"/>
      <c r="H118" s="36"/>
      <c r="I118" s="122"/>
      <c r="J118" s="187">
        <f>BK118</f>
        <v>0</v>
      </c>
      <c r="K118" s="36"/>
      <c r="L118" s="39"/>
      <c r="M118" s="78"/>
      <c r="N118" s="188"/>
      <c r="O118" s="79"/>
      <c r="P118" s="189">
        <f>P119</f>
        <v>0</v>
      </c>
      <c r="Q118" s="79"/>
      <c r="R118" s="189">
        <f>R119</f>
        <v>0</v>
      </c>
      <c r="S118" s="79"/>
      <c r="T118" s="190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75</v>
      </c>
      <c r="AU118" s="17" t="s">
        <v>130</v>
      </c>
      <c r="BK118" s="191">
        <f>BK119</f>
        <v>0</v>
      </c>
    </row>
    <row r="119" spans="1:65" s="12" customFormat="1" ht="25.9" customHeight="1">
      <c r="B119" s="192"/>
      <c r="C119" s="193"/>
      <c r="D119" s="194" t="s">
        <v>75</v>
      </c>
      <c r="E119" s="195" t="s">
        <v>180</v>
      </c>
      <c r="F119" s="195" t="s">
        <v>181</v>
      </c>
      <c r="G119" s="193"/>
      <c r="H119" s="193"/>
      <c r="I119" s="196"/>
      <c r="J119" s="197">
        <f>BK119</f>
        <v>0</v>
      </c>
      <c r="K119" s="193"/>
      <c r="L119" s="198"/>
      <c r="M119" s="199"/>
      <c r="N119" s="200"/>
      <c r="O119" s="200"/>
      <c r="P119" s="201">
        <f>P120</f>
        <v>0</v>
      </c>
      <c r="Q119" s="200"/>
      <c r="R119" s="201">
        <f>R120</f>
        <v>0</v>
      </c>
      <c r="S119" s="200"/>
      <c r="T119" s="202">
        <f>T120</f>
        <v>0</v>
      </c>
      <c r="AR119" s="203" t="s">
        <v>83</v>
      </c>
      <c r="AT119" s="204" t="s">
        <v>75</v>
      </c>
      <c r="AU119" s="204" t="s">
        <v>76</v>
      </c>
      <c r="AY119" s="203" t="s">
        <v>182</v>
      </c>
      <c r="BK119" s="205">
        <f>BK120</f>
        <v>0</v>
      </c>
    </row>
    <row r="120" spans="1:65" s="12" customFormat="1" ht="22.9" customHeight="1">
      <c r="B120" s="192"/>
      <c r="C120" s="193"/>
      <c r="D120" s="194" t="s">
        <v>75</v>
      </c>
      <c r="E120" s="206" t="s">
        <v>215</v>
      </c>
      <c r="F120" s="206" t="s">
        <v>690</v>
      </c>
      <c r="G120" s="193"/>
      <c r="H120" s="193"/>
      <c r="I120" s="196"/>
      <c r="J120" s="207">
        <f>BK120</f>
        <v>0</v>
      </c>
      <c r="K120" s="193"/>
      <c r="L120" s="198"/>
      <c r="M120" s="199"/>
      <c r="N120" s="200"/>
      <c r="O120" s="200"/>
      <c r="P120" s="201">
        <f>P121</f>
        <v>0</v>
      </c>
      <c r="Q120" s="200"/>
      <c r="R120" s="201">
        <f>R121</f>
        <v>0</v>
      </c>
      <c r="S120" s="200"/>
      <c r="T120" s="202">
        <f>T121</f>
        <v>0</v>
      </c>
      <c r="AR120" s="203" t="s">
        <v>83</v>
      </c>
      <c r="AT120" s="204" t="s">
        <v>75</v>
      </c>
      <c r="AU120" s="204" t="s">
        <v>83</v>
      </c>
      <c r="AY120" s="203" t="s">
        <v>182</v>
      </c>
      <c r="BK120" s="205">
        <f>BK121</f>
        <v>0</v>
      </c>
    </row>
    <row r="121" spans="1:65" s="2" customFormat="1" ht="16.5" customHeight="1">
      <c r="A121" s="34"/>
      <c r="B121" s="35"/>
      <c r="C121" s="208" t="s">
        <v>83</v>
      </c>
      <c r="D121" s="208" t="s">
        <v>184</v>
      </c>
      <c r="E121" s="209" t="s">
        <v>3454</v>
      </c>
      <c r="F121" s="210" t="s">
        <v>3455</v>
      </c>
      <c r="G121" s="211" t="s">
        <v>3326</v>
      </c>
      <c r="H121" s="212">
        <v>1</v>
      </c>
      <c r="I121" s="213"/>
      <c r="J121" s="214">
        <f>ROUND(I121*H121,2)</f>
        <v>0</v>
      </c>
      <c r="K121" s="210" t="s">
        <v>1</v>
      </c>
      <c r="L121" s="39"/>
      <c r="M121" s="265" t="s">
        <v>1</v>
      </c>
      <c r="N121" s="266" t="s">
        <v>41</v>
      </c>
      <c r="O121" s="267"/>
      <c r="P121" s="268">
        <f>O121*H121</f>
        <v>0</v>
      </c>
      <c r="Q121" s="268">
        <v>0</v>
      </c>
      <c r="R121" s="268">
        <f>Q121*H121</f>
        <v>0</v>
      </c>
      <c r="S121" s="268">
        <v>0</v>
      </c>
      <c r="T121" s="26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9" t="s">
        <v>189</v>
      </c>
      <c r="AT121" s="219" t="s">
        <v>184</v>
      </c>
      <c r="AU121" s="219" t="s">
        <v>85</v>
      </c>
      <c r="AY121" s="17" t="s">
        <v>182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7" t="s">
        <v>83</v>
      </c>
      <c r="BK121" s="220">
        <f>ROUND(I121*H121,2)</f>
        <v>0</v>
      </c>
      <c r="BL121" s="17" t="s">
        <v>189</v>
      </c>
      <c r="BM121" s="219" t="s">
        <v>3456</v>
      </c>
    </row>
    <row r="122" spans="1:65" s="2" customFormat="1" ht="6.95" customHeight="1">
      <c r="A122" s="34"/>
      <c r="B122" s="54"/>
      <c r="C122" s="55"/>
      <c r="D122" s="55"/>
      <c r="E122" s="55"/>
      <c r="F122" s="55"/>
      <c r="G122" s="55"/>
      <c r="H122" s="55"/>
      <c r="I122" s="158"/>
      <c r="J122" s="55"/>
      <c r="K122" s="55"/>
      <c r="L122" s="39"/>
      <c r="M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</sheetData>
  <sheetProtection password="EA0A" sheet="1" objects="1" scenarios="1" formatColumns="0" formatRows="0" autoFilter="0"/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1"/>
  <sheetViews>
    <sheetView showGridLines="0" tabSelected="1" topLeftCell="A113" workbookViewId="0">
      <selection activeCell="I124" sqref="I12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120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85</v>
      </c>
    </row>
    <row r="4" spans="1:46" s="1" customFormat="1" ht="24.95" customHeight="1">
      <c r="B4" s="20"/>
      <c r="D4" s="119" t="s">
        <v>121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19" t="str">
        <f>'Rekapitulace stavby'!K6</f>
        <v>Rekonstrukce hrádku - hlavní budova - ZMĚNA 2019</v>
      </c>
      <c r="F7" s="320"/>
      <c r="G7" s="320"/>
      <c r="H7" s="320"/>
      <c r="I7" s="115"/>
      <c r="L7" s="20"/>
    </row>
    <row r="8" spans="1:46" s="2" customFormat="1" ht="12" customHeight="1">
      <c r="A8" s="34"/>
      <c r="B8" s="39"/>
      <c r="C8" s="34"/>
      <c r="D8" s="121" t="s">
        <v>122</v>
      </c>
      <c r="E8" s="34"/>
      <c r="F8" s="34"/>
      <c r="G8" s="34"/>
      <c r="H8" s="34"/>
      <c r="I8" s="122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2" t="s">
        <v>165</v>
      </c>
      <c r="F9" s="321"/>
      <c r="G9" s="321"/>
      <c r="H9" s="32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1" t="s">
        <v>18</v>
      </c>
      <c r="E11" s="34"/>
      <c r="F11" s="110" t="s">
        <v>1</v>
      </c>
      <c r="G11" s="34"/>
      <c r="H11" s="34"/>
      <c r="I11" s="123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20</v>
      </c>
      <c r="E12" s="34"/>
      <c r="F12" s="110" t="s">
        <v>21</v>
      </c>
      <c r="G12" s="34"/>
      <c r="H12" s="34"/>
      <c r="I12" s="123" t="s">
        <v>22</v>
      </c>
      <c r="J12" s="124" t="str">
        <f>'Rekapitulace stavby'!AN8</f>
        <v>14.1.2020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24</v>
      </c>
      <c r="E14" s="34"/>
      <c r="F14" s="34"/>
      <c r="G14" s="34"/>
      <c r="H14" s="34"/>
      <c r="I14" s="123" t="s">
        <v>25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3320</v>
      </c>
      <c r="F15" s="34"/>
      <c r="G15" s="34"/>
      <c r="H15" s="34"/>
      <c r="I15" s="123" t="s">
        <v>27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22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1" t="s">
        <v>28</v>
      </c>
      <c r="E17" s="34"/>
      <c r="F17" s="34"/>
      <c r="G17" s="34"/>
      <c r="H17" s="34"/>
      <c r="I17" s="12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3" t="str">
        <f>'Rekapitulace stavby'!E14</f>
        <v>Vyplň údaj</v>
      </c>
      <c r="F18" s="324"/>
      <c r="G18" s="324"/>
      <c r="H18" s="324"/>
      <c r="I18" s="12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22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1" t="s">
        <v>30</v>
      </c>
      <c r="E20" s="34"/>
      <c r="F20" s="34"/>
      <c r="G20" s="34"/>
      <c r="H20" s="34"/>
      <c r="I20" s="123" t="s">
        <v>25</v>
      </c>
      <c r="J20" s="110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3321</v>
      </c>
      <c r="F21" s="34"/>
      <c r="G21" s="34"/>
      <c r="H21" s="34"/>
      <c r="I21" s="123" t="s">
        <v>27</v>
      </c>
      <c r="J21" s="110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22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1" t="s">
        <v>33</v>
      </c>
      <c r="E23" s="34"/>
      <c r="F23" s="34"/>
      <c r="G23" s="34"/>
      <c r="H23" s="34"/>
      <c r="I23" s="123" t="s">
        <v>25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34</v>
      </c>
      <c r="F24" s="34"/>
      <c r="G24" s="34"/>
      <c r="H24" s="34"/>
      <c r="I24" s="123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22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1" t="s">
        <v>35</v>
      </c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5"/>
      <c r="B27" s="126"/>
      <c r="C27" s="125"/>
      <c r="D27" s="125"/>
      <c r="E27" s="325" t="s">
        <v>1</v>
      </c>
      <c r="F27" s="325"/>
      <c r="G27" s="325"/>
      <c r="H27" s="325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9"/>
      <c r="E29" s="129"/>
      <c r="F29" s="129"/>
      <c r="G29" s="129"/>
      <c r="H29" s="129"/>
      <c r="I29" s="130"/>
      <c r="J29" s="129"/>
      <c r="K29" s="12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31" t="s">
        <v>36</v>
      </c>
      <c r="E30" s="34"/>
      <c r="F30" s="34"/>
      <c r="G30" s="34"/>
      <c r="H30" s="34"/>
      <c r="I30" s="122"/>
      <c r="J30" s="13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33" t="s">
        <v>38</v>
      </c>
      <c r="G32" s="34"/>
      <c r="H32" s="34"/>
      <c r="I32" s="134" t="s">
        <v>37</v>
      </c>
      <c r="J32" s="133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35" t="s">
        <v>40</v>
      </c>
      <c r="E33" s="121" t="s">
        <v>41</v>
      </c>
      <c r="F33" s="136">
        <f>ROUND((SUM(BE121:BE130)),  2)</f>
        <v>0</v>
      </c>
      <c r="G33" s="34"/>
      <c r="H33" s="34"/>
      <c r="I33" s="137">
        <v>0.21</v>
      </c>
      <c r="J33" s="136">
        <f>ROUND(((SUM(BE121:BE130))*I33),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21" t="s">
        <v>42</v>
      </c>
      <c r="F34" s="136">
        <f>ROUND((SUM(BF121:BF130)),  2)</f>
        <v>0</v>
      </c>
      <c r="G34" s="34"/>
      <c r="H34" s="34"/>
      <c r="I34" s="137">
        <v>0.15</v>
      </c>
      <c r="J34" s="136">
        <f>ROUND(((SUM(BF121:BF130))*I34),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21" t="s">
        <v>43</v>
      </c>
      <c r="F35" s="136">
        <f>ROUND((SUM(BG121:BG130)),  2)</f>
        <v>0</v>
      </c>
      <c r="G35" s="34"/>
      <c r="H35" s="34"/>
      <c r="I35" s="137">
        <v>0.21</v>
      </c>
      <c r="J35" s="136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21" t="s">
        <v>44</v>
      </c>
      <c r="F36" s="136">
        <f>ROUND((SUM(BH121:BH130)),  2)</f>
        <v>0</v>
      </c>
      <c r="G36" s="34"/>
      <c r="H36" s="34"/>
      <c r="I36" s="137">
        <v>0.15</v>
      </c>
      <c r="J36" s="136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45</v>
      </c>
      <c r="F37" s="136">
        <f>ROUND((SUM(BI121:BI130)),  2)</f>
        <v>0</v>
      </c>
      <c r="G37" s="34"/>
      <c r="H37" s="34"/>
      <c r="I37" s="137">
        <v>0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22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8"/>
      <c r="D39" s="139" t="s">
        <v>46</v>
      </c>
      <c r="E39" s="140"/>
      <c r="F39" s="140"/>
      <c r="G39" s="141" t="s">
        <v>47</v>
      </c>
      <c r="H39" s="142" t="s">
        <v>48</v>
      </c>
      <c r="I39" s="143"/>
      <c r="J39" s="144">
        <f>SUM(J30:J37)</f>
        <v>0</v>
      </c>
      <c r="K39" s="145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15"/>
      <c r="L41" s="20"/>
    </row>
    <row r="42" spans="1:31" s="1" customFormat="1" ht="14.45" customHeight="1">
      <c r="B42" s="20"/>
      <c r="I42" s="115"/>
      <c r="L42" s="20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49</v>
      </c>
      <c r="E50" s="147"/>
      <c r="F50" s="147"/>
      <c r="G50" s="146" t="s">
        <v>50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51</v>
      </c>
      <c r="E61" s="150"/>
      <c r="F61" s="151" t="s">
        <v>52</v>
      </c>
      <c r="G61" s="149" t="s">
        <v>51</v>
      </c>
      <c r="H61" s="150"/>
      <c r="I61" s="152"/>
      <c r="J61" s="153" t="s">
        <v>52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53</v>
      </c>
      <c r="E65" s="154"/>
      <c r="F65" s="154"/>
      <c r="G65" s="146" t="s">
        <v>54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51</v>
      </c>
      <c r="E76" s="150"/>
      <c r="F76" s="151" t="s">
        <v>52</v>
      </c>
      <c r="G76" s="149" t="s">
        <v>51</v>
      </c>
      <c r="H76" s="150"/>
      <c r="I76" s="152"/>
      <c r="J76" s="153" t="s">
        <v>52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7" t="str">
        <f>E7</f>
        <v>Rekonstrukce hrádku - hlavní budova - ZMĚNA 2019</v>
      </c>
      <c r="F85" s="318"/>
      <c r="G85" s="318"/>
      <c r="H85" s="318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122</v>
      </c>
      <c r="D86" s="36"/>
      <c r="E86" s="36"/>
      <c r="F86" s="36"/>
      <c r="G86" s="36"/>
      <c r="H86" s="36"/>
      <c r="I86" s="122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10" t="str">
        <f>E9</f>
        <v>VRN - Vedlejší rozpočtové náklady</v>
      </c>
      <c r="F87" s="316"/>
      <c r="G87" s="316"/>
      <c r="H87" s="31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Varnsdorf č.p.1726</v>
      </c>
      <c r="G89" s="36"/>
      <c r="H89" s="36"/>
      <c r="I89" s="123" t="s">
        <v>22</v>
      </c>
      <c r="J89" s="66" t="str">
        <f>IF(J12="","",J12)</f>
        <v>14.1.2020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40.15" customHeight="1">
      <c r="A91" s="34"/>
      <c r="B91" s="35"/>
      <c r="C91" s="29" t="s">
        <v>24</v>
      </c>
      <c r="D91" s="36"/>
      <c r="E91" s="36"/>
      <c r="F91" s="27" t="str">
        <f>E15</f>
        <v>Město Varnsdorf</v>
      </c>
      <c r="G91" s="36"/>
      <c r="H91" s="36"/>
      <c r="I91" s="123" t="s">
        <v>30</v>
      </c>
      <c r="J91" s="32" t="str">
        <f>E21</f>
        <v>V a M, spol. s r.o., Matoušova 21, Liberec III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123" t="s">
        <v>33</v>
      </c>
      <c r="J92" s="32" t="str">
        <f>E24</f>
        <v>Ing. Jaroslav Šíma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22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62" t="s">
        <v>127</v>
      </c>
      <c r="D94" s="163"/>
      <c r="E94" s="163"/>
      <c r="F94" s="163"/>
      <c r="G94" s="163"/>
      <c r="H94" s="163"/>
      <c r="I94" s="164"/>
      <c r="J94" s="165" t="s">
        <v>128</v>
      </c>
      <c r="K94" s="16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6" t="s">
        <v>129</v>
      </c>
      <c r="D96" s="36"/>
      <c r="E96" s="36"/>
      <c r="F96" s="36"/>
      <c r="G96" s="36"/>
      <c r="H96" s="36"/>
      <c r="I96" s="122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130</v>
      </c>
    </row>
    <row r="97" spans="1:31" s="9" customFormat="1" ht="24.95" customHeight="1">
      <c r="B97" s="167"/>
      <c r="C97" s="168"/>
      <c r="D97" s="169" t="s">
        <v>165</v>
      </c>
      <c r="E97" s="170"/>
      <c r="F97" s="170"/>
      <c r="G97" s="170"/>
      <c r="H97" s="170"/>
      <c r="I97" s="171"/>
      <c r="J97" s="172">
        <f>J122</f>
        <v>0</v>
      </c>
      <c r="K97" s="168"/>
      <c r="L97" s="173"/>
    </row>
    <row r="98" spans="1:31" s="10" customFormat="1" ht="19.899999999999999" customHeight="1">
      <c r="B98" s="174"/>
      <c r="C98" s="104"/>
      <c r="D98" s="175" t="s">
        <v>3457</v>
      </c>
      <c r="E98" s="176"/>
      <c r="F98" s="176"/>
      <c r="G98" s="176"/>
      <c r="H98" s="176"/>
      <c r="I98" s="177"/>
      <c r="J98" s="178">
        <f>J123</f>
        <v>0</v>
      </c>
      <c r="K98" s="104"/>
      <c r="L98" s="179"/>
    </row>
    <row r="99" spans="1:31" s="10" customFormat="1" ht="19.899999999999999" customHeight="1">
      <c r="B99" s="174"/>
      <c r="C99" s="104"/>
      <c r="D99" s="175" t="s">
        <v>3458</v>
      </c>
      <c r="E99" s="176"/>
      <c r="F99" s="176"/>
      <c r="G99" s="176"/>
      <c r="H99" s="176"/>
      <c r="I99" s="177"/>
      <c r="J99" s="178">
        <f>J125</f>
        <v>0</v>
      </c>
      <c r="K99" s="104"/>
      <c r="L99" s="179"/>
    </row>
    <row r="100" spans="1:31" s="10" customFormat="1" ht="19.899999999999999" customHeight="1">
      <c r="B100" s="174"/>
      <c r="C100" s="104"/>
      <c r="D100" s="175" t="s">
        <v>3459</v>
      </c>
      <c r="E100" s="176"/>
      <c r="F100" s="176"/>
      <c r="G100" s="176"/>
      <c r="H100" s="176"/>
      <c r="I100" s="177"/>
      <c r="J100" s="178">
        <f>J127</f>
        <v>0</v>
      </c>
      <c r="K100" s="104"/>
      <c r="L100" s="179"/>
    </row>
    <row r="101" spans="1:31" s="10" customFormat="1" ht="19.899999999999999" customHeight="1">
      <c r="B101" s="174"/>
      <c r="C101" s="104"/>
      <c r="D101" s="175" t="s">
        <v>3460</v>
      </c>
      <c r="E101" s="176"/>
      <c r="F101" s="176"/>
      <c r="G101" s="176"/>
      <c r="H101" s="176"/>
      <c r="I101" s="177"/>
      <c r="J101" s="178">
        <f>J129</f>
        <v>0</v>
      </c>
      <c r="K101" s="104"/>
      <c r="L101" s="179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22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8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61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167</v>
      </c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17" t="str">
        <f>E7</f>
        <v>Rekonstrukce hrádku - hlavní budova - ZMĚNA 2019</v>
      </c>
      <c r="F111" s="318"/>
      <c r="G111" s="318"/>
      <c r="H111" s="318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122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10" t="str">
        <f>E9</f>
        <v>VRN - Vedlejší rozpočtové náklady</v>
      </c>
      <c r="F113" s="316"/>
      <c r="G113" s="316"/>
      <c r="H113" s="31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Varnsdorf č.p.1726</v>
      </c>
      <c r="G115" s="36"/>
      <c r="H115" s="36"/>
      <c r="I115" s="123" t="s">
        <v>22</v>
      </c>
      <c r="J115" s="66" t="str">
        <f>IF(J12="","",J12)</f>
        <v>14.1.2020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40.15" customHeight="1">
      <c r="A117" s="34"/>
      <c r="B117" s="35"/>
      <c r="C117" s="29" t="s">
        <v>24</v>
      </c>
      <c r="D117" s="36"/>
      <c r="E117" s="36"/>
      <c r="F117" s="27" t="str">
        <f>E15</f>
        <v>Město Varnsdorf</v>
      </c>
      <c r="G117" s="36"/>
      <c r="H117" s="36"/>
      <c r="I117" s="123" t="s">
        <v>30</v>
      </c>
      <c r="J117" s="32" t="str">
        <f>E21</f>
        <v>V a M, spol. s r.o., Matoušova 21, Liberec III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123" t="s">
        <v>33</v>
      </c>
      <c r="J118" s="32" t="str">
        <f>E24</f>
        <v>Ing. Jaroslav Šíma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80"/>
      <c r="B120" s="181"/>
      <c r="C120" s="182" t="s">
        <v>168</v>
      </c>
      <c r="D120" s="183" t="s">
        <v>61</v>
      </c>
      <c r="E120" s="183" t="s">
        <v>57</v>
      </c>
      <c r="F120" s="183" t="s">
        <v>58</v>
      </c>
      <c r="G120" s="183" t="s">
        <v>169</v>
      </c>
      <c r="H120" s="183" t="s">
        <v>170</v>
      </c>
      <c r="I120" s="184" t="s">
        <v>171</v>
      </c>
      <c r="J120" s="183" t="s">
        <v>128</v>
      </c>
      <c r="K120" s="185" t="s">
        <v>172</v>
      </c>
      <c r="L120" s="186"/>
      <c r="M120" s="75" t="s">
        <v>1</v>
      </c>
      <c r="N120" s="76" t="s">
        <v>40</v>
      </c>
      <c r="O120" s="76" t="s">
        <v>173</v>
      </c>
      <c r="P120" s="76" t="s">
        <v>174</v>
      </c>
      <c r="Q120" s="76" t="s">
        <v>175</v>
      </c>
      <c r="R120" s="76" t="s">
        <v>176</v>
      </c>
      <c r="S120" s="76" t="s">
        <v>177</v>
      </c>
      <c r="T120" s="77" t="s">
        <v>178</v>
      </c>
      <c r="U120" s="180"/>
      <c r="V120" s="180"/>
      <c r="W120" s="180"/>
      <c r="X120" s="180"/>
      <c r="Y120" s="180"/>
      <c r="Z120" s="180"/>
      <c r="AA120" s="180"/>
      <c r="AB120" s="180"/>
      <c r="AC120" s="180"/>
      <c r="AD120" s="180"/>
      <c r="AE120" s="180"/>
    </row>
    <row r="121" spans="1:65" s="2" customFormat="1" ht="22.9" customHeight="1">
      <c r="A121" s="34"/>
      <c r="B121" s="35"/>
      <c r="C121" s="82" t="s">
        <v>179</v>
      </c>
      <c r="D121" s="36"/>
      <c r="E121" s="36"/>
      <c r="F121" s="36"/>
      <c r="G121" s="36"/>
      <c r="H121" s="36"/>
      <c r="I121" s="122"/>
      <c r="J121" s="187">
        <f>BK121</f>
        <v>0</v>
      </c>
      <c r="K121" s="36"/>
      <c r="L121" s="39"/>
      <c r="M121" s="78"/>
      <c r="N121" s="188"/>
      <c r="O121" s="79"/>
      <c r="P121" s="189">
        <f>P122</f>
        <v>0</v>
      </c>
      <c r="Q121" s="79"/>
      <c r="R121" s="189">
        <f>R122</f>
        <v>0</v>
      </c>
      <c r="S121" s="79"/>
      <c r="T121" s="190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75</v>
      </c>
      <c r="AU121" s="17" t="s">
        <v>130</v>
      </c>
      <c r="BK121" s="191">
        <f>BK122</f>
        <v>0</v>
      </c>
    </row>
    <row r="122" spans="1:65" s="12" customFormat="1" ht="25.9" customHeight="1">
      <c r="B122" s="192"/>
      <c r="C122" s="193"/>
      <c r="D122" s="194" t="s">
        <v>75</v>
      </c>
      <c r="E122" s="195" t="s">
        <v>118</v>
      </c>
      <c r="F122" s="195" t="s">
        <v>119</v>
      </c>
      <c r="G122" s="193"/>
      <c r="H122" s="193"/>
      <c r="I122" s="196"/>
      <c r="J122" s="197">
        <f>BK122</f>
        <v>0</v>
      </c>
      <c r="K122" s="193"/>
      <c r="L122" s="198"/>
      <c r="M122" s="199"/>
      <c r="N122" s="200"/>
      <c r="O122" s="200"/>
      <c r="P122" s="201">
        <f>P123+P125+P127+P129</f>
        <v>0</v>
      </c>
      <c r="Q122" s="200"/>
      <c r="R122" s="201">
        <f>R123+R125+R127+R129</f>
        <v>0</v>
      </c>
      <c r="S122" s="200"/>
      <c r="T122" s="202">
        <f>T123+T125+T127+T129</f>
        <v>0</v>
      </c>
      <c r="AR122" s="203" t="s">
        <v>215</v>
      </c>
      <c r="AT122" s="204" t="s">
        <v>75</v>
      </c>
      <c r="AU122" s="204" t="s">
        <v>76</v>
      </c>
      <c r="AY122" s="203" t="s">
        <v>182</v>
      </c>
      <c r="BK122" s="205">
        <f>BK123+BK125+BK127+BK129</f>
        <v>0</v>
      </c>
    </row>
    <row r="123" spans="1:65" s="12" customFormat="1" ht="22.9" customHeight="1">
      <c r="B123" s="192"/>
      <c r="C123" s="193"/>
      <c r="D123" s="194" t="s">
        <v>75</v>
      </c>
      <c r="E123" s="206" t="s">
        <v>3461</v>
      </c>
      <c r="F123" s="206" t="s">
        <v>3462</v>
      </c>
      <c r="G123" s="193"/>
      <c r="H123" s="193"/>
      <c r="I123" s="196"/>
      <c r="J123" s="207">
        <f>BK123</f>
        <v>0</v>
      </c>
      <c r="K123" s="193"/>
      <c r="L123" s="198"/>
      <c r="M123" s="199"/>
      <c r="N123" s="200"/>
      <c r="O123" s="200"/>
      <c r="P123" s="201">
        <f>P124</f>
        <v>0</v>
      </c>
      <c r="Q123" s="200"/>
      <c r="R123" s="201">
        <f>R124</f>
        <v>0</v>
      </c>
      <c r="S123" s="200"/>
      <c r="T123" s="202">
        <f>T124</f>
        <v>0</v>
      </c>
      <c r="AR123" s="203" t="s">
        <v>215</v>
      </c>
      <c r="AT123" s="204" t="s">
        <v>75</v>
      </c>
      <c r="AU123" s="204" t="s">
        <v>83</v>
      </c>
      <c r="AY123" s="203" t="s">
        <v>182</v>
      </c>
      <c r="BK123" s="205">
        <f>BK124</f>
        <v>0</v>
      </c>
    </row>
    <row r="124" spans="1:65" s="2" customFormat="1" ht="16.5" customHeight="1">
      <c r="A124" s="34"/>
      <c r="B124" s="35"/>
      <c r="C124" s="208" t="s">
        <v>83</v>
      </c>
      <c r="D124" s="208" t="s">
        <v>184</v>
      </c>
      <c r="E124" s="209" t="s">
        <v>3463</v>
      </c>
      <c r="F124" s="210" t="s">
        <v>3464</v>
      </c>
      <c r="G124" s="211" t="s">
        <v>3465</v>
      </c>
      <c r="H124" s="270">
        <v>3</v>
      </c>
      <c r="I124" s="213">
        <f>SUM('Rekapitulace stavby'!AG96:AG105)/100</f>
        <v>0</v>
      </c>
      <c r="J124" s="214">
        <f>ROUND(I124*H124,2)</f>
        <v>0</v>
      </c>
      <c r="K124" s="210" t="s">
        <v>188</v>
      </c>
      <c r="L124" s="39"/>
      <c r="M124" s="215" t="s">
        <v>1</v>
      </c>
      <c r="N124" s="216" t="s">
        <v>41</v>
      </c>
      <c r="O124" s="71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9" t="s">
        <v>3317</v>
      </c>
      <c r="AT124" s="219" t="s">
        <v>184</v>
      </c>
      <c r="AU124" s="219" t="s">
        <v>85</v>
      </c>
      <c r="AY124" s="17" t="s">
        <v>182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7" t="s">
        <v>83</v>
      </c>
      <c r="BK124" s="220">
        <f>ROUND(I124*H124,2)</f>
        <v>0</v>
      </c>
      <c r="BL124" s="17" t="s">
        <v>3317</v>
      </c>
      <c r="BM124" s="219" t="s">
        <v>3466</v>
      </c>
    </row>
    <row r="125" spans="1:65" s="12" customFormat="1" ht="22.9" customHeight="1">
      <c r="B125" s="192"/>
      <c r="C125" s="193"/>
      <c r="D125" s="194" t="s">
        <v>75</v>
      </c>
      <c r="E125" s="206" t="s">
        <v>3467</v>
      </c>
      <c r="F125" s="206" t="s">
        <v>3468</v>
      </c>
      <c r="G125" s="193"/>
      <c r="H125" s="193"/>
      <c r="I125" s="196"/>
      <c r="J125" s="207">
        <f>BK125</f>
        <v>0</v>
      </c>
      <c r="K125" s="193"/>
      <c r="L125" s="198"/>
      <c r="M125" s="199"/>
      <c r="N125" s="200"/>
      <c r="O125" s="200"/>
      <c r="P125" s="201">
        <f>P126</f>
        <v>0</v>
      </c>
      <c r="Q125" s="200"/>
      <c r="R125" s="201">
        <f>R126</f>
        <v>0</v>
      </c>
      <c r="S125" s="200"/>
      <c r="T125" s="202">
        <f>T126</f>
        <v>0</v>
      </c>
      <c r="AR125" s="203" t="s">
        <v>215</v>
      </c>
      <c r="AT125" s="204" t="s">
        <v>75</v>
      </c>
      <c r="AU125" s="204" t="s">
        <v>83</v>
      </c>
      <c r="AY125" s="203" t="s">
        <v>182</v>
      </c>
      <c r="BK125" s="205">
        <f>BK126</f>
        <v>0</v>
      </c>
    </row>
    <row r="126" spans="1:65" s="2" customFormat="1" ht="16.5" customHeight="1">
      <c r="A126" s="34"/>
      <c r="B126" s="35"/>
      <c r="C126" s="208" t="s">
        <v>85</v>
      </c>
      <c r="D126" s="208" t="s">
        <v>184</v>
      </c>
      <c r="E126" s="209" t="s">
        <v>3469</v>
      </c>
      <c r="F126" s="210" t="s">
        <v>3470</v>
      </c>
      <c r="G126" s="211" t="s">
        <v>3465</v>
      </c>
      <c r="H126" s="270">
        <v>1</v>
      </c>
      <c r="I126" s="213">
        <f>SUM(I124)</f>
        <v>0</v>
      </c>
      <c r="J126" s="214">
        <f>ROUND(I126*H126,2)</f>
        <v>0</v>
      </c>
      <c r="K126" s="210" t="s">
        <v>188</v>
      </c>
      <c r="L126" s="39"/>
      <c r="M126" s="215" t="s">
        <v>1</v>
      </c>
      <c r="N126" s="216" t="s">
        <v>41</v>
      </c>
      <c r="O126" s="71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3317</v>
      </c>
      <c r="AT126" s="219" t="s">
        <v>184</v>
      </c>
      <c r="AU126" s="219" t="s">
        <v>85</v>
      </c>
      <c r="AY126" s="17" t="s">
        <v>182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7" t="s">
        <v>83</v>
      </c>
      <c r="BK126" s="220">
        <f>ROUND(I126*H126,2)</f>
        <v>0</v>
      </c>
      <c r="BL126" s="17" t="s">
        <v>3317</v>
      </c>
      <c r="BM126" s="219" t="s">
        <v>3471</v>
      </c>
    </row>
    <row r="127" spans="1:65" s="12" customFormat="1" ht="22.9" customHeight="1">
      <c r="B127" s="192"/>
      <c r="C127" s="193"/>
      <c r="D127" s="194" t="s">
        <v>75</v>
      </c>
      <c r="E127" s="206" t="s">
        <v>3472</v>
      </c>
      <c r="F127" s="206" t="s">
        <v>3473</v>
      </c>
      <c r="G127" s="193"/>
      <c r="H127" s="193"/>
      <c r="I127" s="196"/>
      <c r="J127" s="207">
        <f>BK127</f>
        <v>0</v>
      </c>
      <c r="K127" s="193"/>
      <c r="L127" s="198"/>
      <c r="M127" s="199"/>
      <c r="N127" s="200"/>
      <c r="O127" s="200"/>
      <c r="P127" s="201">
        <f>P128</f>
        <v>0</v>
      </c>
      <c r="Q127" s="200"/>
      <c r="R127" s="201">
        <f>R128</f>
        <v>0</v>
      </c>
      <c r="S127" s="200"/>
      <c r="T127" s="202">
        <f>T128</f>
        <v>0</v>
      </c>
      <c r="AR127" s="203" t="s">
        <v>215</v>
      </c>
      <c r="AT127" s="204" t="s">
        <v>75</v>
      </c>
      <c r="AU127" s="204" t="s">
        <v>83</v>
      </c>
      <c r="AY127" s="203" t="s">
        <v>182</v>
      </c>
      <c r="BK127" s="205">
        <f>BK128</f>
        <v>0</v>
      </c>
    </row>
    <row r="128" spans="1:65" s="2" customFormat="1" ht="16.5" customHeight="1">
      <c r="A128" s="34"/>
      <c r="B128" s="35"/>
      <c r="C128" s="208" t="s">
        <v>195</v>
      </c>
      <c r="D128" s="208" t="s">
        <v>184</v>
      </c>
      <c r="E128" s="209" t="s">
        <v>3474</v>
      </c>
      <c r="F128" s="210" t="s">
        <v>3475</v>
      </c>
      <c r="G128" s="211" t="s">
        <v>3465</v>
      </c>
      <c r="H128" s="270">
        <v>1</v>
      </c>
      <c r="I128" s="213">
        <f>SUM(I124)</f>
        <v>0</v>
      </c>
      <c r="J128" s="214">
        <f>ROUND(I128*H128,2)</f>
        <v>0</v>
      </c>
      <c r="K128" s="210" t="s">
        <v>188</v>
      </c>
      <c r="L128" s="39"/>
      <c r="M128" s="215" t="s">
        <v>1</v>
      </c>
      <c r="N128" s="216" t="s">
        <v>41</v>
      </c>
      <c r="O128" s="71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3317</v>
      </c>
      <c r="AT128" s="219" t="s">
        <v>184</v>
      </c>
      <c r="AU128" s="219" t="s">
        <v>85</v>
      </c>
      <c r="AY128" s="17" t="s">
        <v>182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7" t="s">
        <v>83</v>
      </c>
      <c r="BK128" s="220">
        <f>ROUND(I128*H128,2)</f>
        <v>0</v>
      </c>
      <c r="BL128" s="17" t="s">
        <v>3317</v>
      </c>
      <c r="BM128" s="219" t="s">
        <v>3476</v>
      </c>
    </row>
    <row r="129" spans="1:65" s="12" customFormat="1" ht="22.9" customHeight="1">
      <c r="B129" s="192"/>
      <c r="C129" s="193"/>
      <c r="D129" s="194" t="s">
        <v>75</v>
      </c>
      <c r="E129" s="206" t="s">
        <v>3477</v>
      </c>
      <c r="F129" s="206" t="s">
        <v>3478</v>
      </c>
      <c r="G129" s="193"/>
      <c r="H129" s="193"/>
      <c r="I129" s="196"/>
      <c r="J129" s="207">
        <f>BK129</f>
        <v>0</v>
      </c>
      <c r="K129" s="193"/>
      <c r="L129" s="198"/>
      <c r="M129" s="199"/>
      <c r="N129" s="200"/>
      <c r="O129" s="200"/>
      <c r="P129" s="201">
        <f>P130</f>
        <v>0</v>
      </c>
      <c r="Q129" s="200"/>
      <c r="R129" s="201">
        <f>R130</f>
        <v>0</v>
      </c>
      <c r="S129" s="200"/>
      <c r="T129" s="202">
        <f>T130</f>
        <v>0</v>
      </c>
      <c r="AR129" s="203" t="s">
        <v>215</v>
      </c>
      <c r="AT129" s="204" t="s">
        <v>75</v>
      </c>
      <c r="AU129" s="204" t="s">
        <v>83</v>
      </c>
      <c r="AY129" s="203" t="s">
        <v>182</v>
      </c>
      <c r="BK129" s="205">
        <f>BK130</f>
        <v>0</v>
      </c>
    </row>
    <row r="130" spans="1:65" s="2" customFormat="1" ht="16.5" customHeight="1">
      <c r="A130" s="34"/>
      <c r="B130" s="35"/>
      <c r="C130" s="208" t="s">
        <v>189</v>
      </c>
      <c r="D130" s="208" t="s">
        <v>184</v>
      </c>
      <c r="E130" s="209" t="s">
        <v>3479</v>
      </c>
      <c r="F130" s="210" t="s">
        <v>3480</v>
      </c>
      <c r="G130" s="211" t="s">
        <v>3465</v>
      </c>
      <c r="H130" s="270">
        <v>2</v>
      </c>
      <c r="I130" s="213">
        <f>SUM(I124)</f>
        <v>0</v>
      </c>
      <c r="J130" s="214">
        <f>ROUND(I130*H130,2)</f>
        <v>0</v>
      </c>
      <c r="K130" s="210" t="s">
        <v>188</v>
      </c>
      <c r="L130" s="39"/>
      <c r="M130" s="265" t="s">
        <v>1</v>
      </c>
      <c r="N130" s="266" t="s">
        <v>41</v>
      </c>
      <c r="O130" s="267"/>
      <c r="P130" s="268">
        <f>O130*H130</f>
        <v>0</v>
      </c>
      <c r="Q130" s="268">
        <v>0</v>
      </c>
      <c r="R130" s="268">
        <f>Q130*H130</f>
        <v>0</v>
      </c>
      <c r="S130" s="268">
        <v>0</v>
      </c>
      <c r="T130" s="26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3317</v>
      </c>
      <c r="AT130" s="219" t="s">
        <v>184</v>
      </c>
      <c r="AU130" s="219" t="s">
        <v>85</v>
      </c>
      <c r="AY130" s="17" t="s">
        <v>182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7" t="s">
        <v>83</v>
      </c>
      <c r="BK130" s="220">
        <f>ROUND(I130*H130,2)</f>
        <v>0</v>
      </c>
      <c r="BL130" s="17" t="s">
        <v>3317</v>
      </c>
      <c r="BM130" s="219" t="s">
        <v>3481</v>
      </c>
    </row>
    <row r="131" spans="1:65" s="2" customFormat="1" ht="6.95" customHeight="1">
      <c r="A131" s="34"/>
      <c r="B131" s="54"/>
      <c r="C131" s="55"/>
      <c r="D131" s="55"/>
      <c r="E131" s="55"/>
      <c r="F131" s="55"/>
      <c r="G131" s="55"/>
      <c r="H131" s="55"/>
      <c r="I131" s="158"/>
      <c r="J131" s="55"/>
      <c r="K131" s="55"/>
      <c r="L131" s="39"/>
      <c r="M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</sheetData>
  <sheetProtection formatColumns="0" formatRows="0" autoFilter="0"/>
  <autoFilter ref="C120:K13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6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90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85</v>
      </c>
    </row>
    <row r="4" spans="1:46" s="1" customFormat="1" ht="24.95" customHeight="1">
      <c r="B4" s="20"/>
      <c r="D4" s="119" t="s">
        <v>121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19" t="str">
        <f>'Rekapitulace stavby'!K6</f>
        <v>Rekonstrukce hrádku - hlavní budova - ZMĚNA 2019</v>
      </c>
      <c r="F7" s="320"/>
      <c r="G7" s="320"/>
      <c r="H7" s="320"/>
      <c r="I7" s="115"/>
      <c r="L7" s="20"/>
    </row>
    <row r="8" spans="1:46" s="1" customFormat="1" ht="12" customHeight="1">
      <c r="B8" s="20"/>
      <c r="D8" s="121" t="s">
        <v>122</v>
      </c>
      <c r="I8" s="115"/>
      <c r="L8" s="20"/>
    </row>
    <row r="9" spans="1:46" s="2" customFormat="1" ht="16.5" customHeight="1">
      <c r="A9" s="34"/>
      <c r="B9" s="39"/>
      <c r="C9" s="34"/>
      <c r="D9" s="34"/>
      <c r="E9" s="319" t="s">
        <v>123</v>
      </c>
      <c r="F9" s="321"/>
      <c r="G9" s="321"/>
      <c r="H9" s="32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124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2" t="s">
        <v>125</v>
      </c>
      <c r="F11" s="321"/>
      <c r="G11" s="321"/>
      <c r="H11" s="32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 t="str">
        <f>'Rekapitulace stavby'!AN8</f>
        <v>14.1.2020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26</v>
      </c>
      <c r="F17" s="34"/>
      <c r="G17" s="34"/>
      <c r="H17" s="34"/>
      <c r="I17" s="123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28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3" t="str">
        <f>'Rekapitulace stavby'!E14</f>
        <v>Vyplň údaj</v>
      </c>
      <c r="F20" s="324"/>
      <c r="G20" s="324"/>
      <c r="H20" s="324"/>
      <c r="I20" s="123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30</v>
      </c>
      <c r="E22" s="34"/>
      <c r="F22" s="34"/>
      <c r="G22" s="34"/>
      <c r="H22" s="34"/>
      <c r="I22" s="123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31</v>
      </c>
      <c r="F23" s="34"/>
      <c r="G23" s="34"/>
      <c r="H23" s="34"/>
      <c r="I23" s="123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33</v>
      </c>
      <c r="E25" s="34"/>
      <c r="F25" s="34"/>
      <c r="G25" s="34"/>
      <c r="H25" s="34"/>
      <c r="I25" s="123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23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5" t="s">
        <v>1</v>
      </c>
      <c r="F29" s="325"/>
      <c r="G29" s="325"/>
      <c r="H29" s="32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36</v>
      </c>
      <c r="E32" s="34"/>
      <c r="F32" s="34"/>
      <c r="G32" s="34"/>
      <c r="H32" s="34"/>
      <c r="I32" s="122"/>
      <c r="J32" s="132">
        <f>ROUND(J156,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38</v>
      </c>
      <c r="G34" s="34"/>
      <c r="H34" s="34"/>
      <c r="I34" s="134" t="s">
        <v>37</v>
      </c>
      <c r="J34" s="133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40</v>
      </c>
      <c r="E35" s="121" t="s">
        <v>41</v>
      </c>
      <c r="F35" s="136">
        <f>ROUND((SUM(BE156:BE2161)),  2)</f>
        <v>0</v>
      </c>
      <c r="G35" s="34"/>
      <c r="H35" s="34"/>
      <c r="I35" s="137">
        <v>0.21</v>
      </c>
      <c r="J35" s="136">
        <f>ROUND(((SUM(BE156:BE2161))*I35),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42</v>
      </c>
      <c r="F36" s="136">
        <f>ROUND((SUM(BF156:BF2161)),  2)</f>
        <v>0</v>
      </c>
      <c r="G36" s="34"/>
      <c r="H36" s="34"/>
      <c r="I36" s="137">
        <v>0.15</v>
      </c>
      <c r="J36" s="136">
        <f>ROUND(((SUM(BF156:BF2161))*I36),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43</v>
      </c>
      <c r="F37" s="136">
        <f>ROUND((SUM(BG156:BG2161)),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44</v>
      </c>
      <c r="F38" s="136">
        <f>ROUND((SUM(BH156:BH2161)),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45</v>
      </c>
      <c r="F39" s="136">
        <f>ROUND((SUM(BI156:BI2161)),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46</v>
      </c>
      <c r="E41" s="140"/>
      <c r="F41" s="140"/>
      <c r="G41" s="141" t="s">
        <v>47</v>
      </c>
      <c r="H41" s="142" t="s">
        <v>48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49</v>
      </c>
      <c r="E50" s="147"/>
      <c r="F50" s="147"/>
      <c r="G50" s="146" t="s">
        <v>50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51</v>
      </c>
      <c r="E61" s="150"/>
      <c r="F61" s="151" t="s">
        <v>52</v>
      </c>
      <c r="G61" s="149" t="s">
        <v>51</v>
      </c>
      <c r="H61" s="150"/>
      <c r="I61" s="152"/>
      <c r="J61" s="153" t="s">
        <v>52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53</v>
      </c>
      <c r="E65" s="154"/>
      <c r="F65" s="154"/>
      <c r="G65" s="146" t="s">
        <v>54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51</v>
      </c>
      <c r="E76" s="150"/>
      <c r="F76" s="151" t="s">
        <v>52</v>
      </c>
      <c r="G76" s="149" t="s">
        <v>51</v>
      </c>
      <c r="H76" s="150"/>
      <c r="I76" s="152"/>
      <c r="J76" s="153" t="s">
        <v>52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7" t="str">
        <f>E7</f>
        <v>Rekonstrukce hrádku - hlavní budova - ZMĚNA 2019</v>
      </c>
      <c r="F85" s="318"/>
      <c r="G85" s="318"/>
      <c r="H85" s="318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122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7" t="s">
        <v>123</v>
      </c>
      <c r="F87" s="316"/>
      <c r="G87" s="316"/>
      <c r="H87" s="31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124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10" t="str">
        <f>E11</f>
        <v>část  STAV - Stavební část</v>
      </c>
      <c r="F89" s="316"/>
      <c r="G89" s="316"/>
      <c r="H89" s="316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Varnsdorf č.p.1726</v>
      </c>
      <c r="G91" s="36"/>
      <c r="H91" s="36"/>
      <c r="I91" s="123" t="s">
        <v>22</v>
      </c>
      <c r="J91" s="66" t="str">
        <f>IF(J14="","",J14)</f>
        <v>14.1.2020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40.15" customHeight="1">
      <c r="A93" s="34"/>
      <c r="B93" s="35"/>
      <c r="C93" s="29" t="s">
        <v>24</v>
      </c>
      <c r="D93" s="36"/>
      <c r="E93" s="36"/>
      <c r="F93" s="27" t="str">
        <f>E17</f>
        <v>Město Varnsdorf, Nám. E.Beneše 470</v>
      </c>
      <c r="G93" s="36"/>
      <c r="H93" s="36"/>
      <c r="I93" s="123" t="s">
        <v>30</v>
      </c>
      <c r="J93" s="32" t="str">
        <f>E23</f>
        <v>V a M spol. s r.o., Matoušova 21, Liberec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123" t="s">
        <v>33</v>
      </c>
      <c r="J94" s="32" t="str">
        <f>E26</f>
        <v>Ing. Jaroslav Šíma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127</v>
      </c>
      <c r="D96" s="163"/>
      <c r="E96" s="163"/>
      <c r="F96" s="163"/>
      <c r="G96" s="163"/>
      <c r="H96" s="163"/>
      <c r="I96" s="164"/>
      <c r="J96" s="165" t="s">
        <v>128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129</v>
      </c>
      <c r="D98" s="36"/>
      <c r="E98" s="36"/>
      <c r="F98" s="36"/>
      <c r="G98" s="36"/>
      <c r="H98" s="36"/>
      <c r="I98" s="122"/>
      <c r="J98" s="84">
        <f>J156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130</v>
      </c>
    </row>
    <row r="99" spans="1:47" s="9" customFormat="1" ht="24.95" customHeight="1">
      <c r="B99" s="167"/>
      <c r="C99" s="168"/>
      <c r="D99" s="169" t="s">
        <v>131</v>
      </c>
      <c r="E99" s="170"/>
      <c r="F99" s="170"/>
      <c r="G99" s="170"/>
      <c r="H99" s="170"/>
      <c r="I99" s="171"/>
      <c r="J99" s="172">
        <f>J157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132</v>
      </c>
      <c r="E100" s="176"/>
      <c r="F100" s="176"/>
      <c r="G100" s="176"/>
      <c r="H100" s="176"/>
      <c r="I100" s="177"/>
      <c r="J100" s="178">
        <f>J158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133</v>
      </c>
      <c r="E101" s="176"/>
      <c r="F101" s="176"/>
      <c r="G101" s="176"/>
      <c r="H101" s="176"/>
      <c r="I101" s="177"/>
      <c r="J101" s="178">
        <f>J266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134</v>
      </c>
      <c r="E102" s="176"/>
      <c r="F102" s="176"/>
      <c r="G102" s="176"/>
      <c r="H102" s="176"/>
      <c r="I102" s="177"/>
      <c r="J102" s="178">
        <f>J303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135</v>
      </c>
      <c r="E103" s="176"/>
      <c r="F103" s="176"/>
      <c r="G103" s="176"/>
      <c r="H103" s="176"/>
      <c r="I103" s="177"/>
      <c r="J103" s="178">
        <f>J456</f>
        <v>0</v>
      </c>
      <c r="K103" s="104"/>
      <c r="L103" s="179"/>
    </row>
    <row r="104" spans="1:47" s="10" customFormat="1" ht="19.899999999999999" customHeight="1">
      <c r="B104" s="174"/>
      <c r="C104" s="104"/>
      <c r="D104" s="175" t="s">
        <v>136</v>
      </c>
      <c r="E104" s="176"/>
      <c r="F104" s="176"/>
      <c r="G104" s="176"/>
      <c r="H104" s="176"/>
      <c r="I104" s="177"/>
      <c r="J104" s="178">
        <f>J487</f>
        <v>0</v>
      </c>
      <c r="K104" s="104"/>
      <c r="L104" s="179"/>
    </row>
    <row r="105" spans="1:47" s="10" customFormat="1" ht="19.899999999999999" customHeight="1">
      <c r="B105" s="174"/>
      <c r="C105" s="104"/>
      <c r="D105" s="175" t="s">
        <v>137</v>
      </c>
      <c r="E105" s="176"/>
      <c r="F105" s="176"/>
      <c r="G105" s="176"/>
      <c r="H105" s="176"/>
      <c r="I105" s="177"/>
      <c r="J105" s="178">
        <f>J494</f>
        <v>0</v>
      </c>
      <c r="K105" s="104"/>
      <c r="L105" s="179"/>
    </row>
    <row r="106" spans="1:47" s="10" customFormat="1" ht="19.899999999999999" customHeight="1">
      <c r="B106" s="174"/>
      <c r="C106" s="104"/>
      <c r="D106" s="175" t="s">
        <v>138</v>
      </c>
      <c r="E106" s="176"/>
      <c r="F106" s="176"/>
      <c r="G106" s="176"/>
      <c r="H106" s="176"/>
      <c r="I106" s="177"/>
      <c r="J106" s="178">
        <f>J757</f>
        <v>0</v>
      </c>
      <c r="K106" s="104"/>
      <c r="L106" s="179"/>
    </row>
    <row r="107" spans="1:47" s="10" customFormat="1" ht="19.899999999999999" customHeight="1">
      <c r="B107" s="174"/>
      <c r="C107" s="104"/>
      <c r="D107" s="175" t="s">
        <v>139</v>
      </c>
      <c r="E107" s="176"/>
      <c r="F107" s="176"/>
      <c r="G107" s="176"/>
      <c r="H107" s="176"/>
      <c r="I107" s="177"/>
      <c r="J107" s="178">
        <f>J866</f>
        <v>0</v>
      </c>
      <c r="K107" s="104"/>
      <c r="L107" s="179"/>
    </row>
    <row r="108" spans="1:47" s="10" customFormat="1" ht="19.899999999999999" customHeight="1">
      <c r="B108" s="174"/>
      <c r="C108" s="104"/>
      <c r="D108" s="175" t="s">
        <v>140</v>
      </c>
      <c r="E108" s="176"/>
      <c r="F108" s="176"/>
      <c r="G108" s="176"/>
      <c r="H108" s="176"/>
      <c r="I108" s="177"/>
      <c r="J108" s="178">
        <f>J880</f>
        <v>0</v>
      </c>
      <c r="K108" s="104"/>
      <c r="L108" s="179"/>
    </row>
    <row r="109" spans="1:47" s="10" customFormat="1" ht="19.899999999999999" customHeight="1">
      <c r="B109" s="174"/>
      <c r="C109" s="104"/>
      <c r="D109" s="175" t="s">
        <v>141</v>
      </c>
      <c r="E109" s="176"/>
      <c r="F109" s="176"/>
      <c r="G109" s="176"/>
      <c r="H109" s="176"/>
      <c r="I109" s="177"/>
      <c r="J109" s="178">
        <f>J1145</f>
        <v>0</v>
      </c>
      <c r="K109" s="104"/>
      <c r="L109" s="179"/>
    </row>
    <row r="110" spans="1:47" s="10" customFormat="1" ht="19.899999999999999" customHeight="1">
      <c r="B110" s="174"/>
      <c r="C110" s="104"/>
      <c r="D110" s="175" t="s">
        <v>142</v>
      </c>
      <c r="E110" s="176"/>
      <c r="F110" s="176"/>
      <c r="G110" s="176"/>
      <c r="H110" s="176"/>
      <c r="I110" s="177"/>
      <c r="J110" s="178">
        <f>J1151</f>
        <v>0</v>
      </c>
      <c r="K110" s="104"/>
      <c r="L110" s="179"/>
    </row>
    <row r="111" spans="1:47" s="10" customFormat="1" ht="19.899999999999999" customHeight="1">
      <c r="B111" s="174"/>
      <c r="C111" s="104"/>
      <c r="D111" s="175" t="s">
        <v>143</v>
      </c>
      <c r="E111" s="176"/>
      <c r="F111" s="176"/>
      <c r="G111" s="176"/>
      <c r="H111" s="176"/>
      <c r="I111" s="177"/>
      <c r="J111" s="178">
        <f>J1170</f>
        <v>0</v>
      </c>
      <c r="K111" s="104"/>
      <c r="L111" s="179"/>
    </row>
    <row r="112" spans="1:47" s="9" customFormat="1" ht="24.95" customHeight="1">
      <c r="B112" s="167"/>
      <c r="C112" s="168"/>
      <c r="D112" s="169" t="s">
        <v>144</v>
      </c>
      <c r="E112" s="170"/>
      <c r="F112" s="170"/>
      <c r="G112" s="170"/>
      <c r="H112" s="170"/>
      <c r="I112" s="171"/>
      <c r="J112" s="172">
        <f>J1172</f>
        <v>0</v>
      </c>
      <c r="K112" s="168"/>
      <c r="L112" s="173"/>
    </row>
    <row r="113" spans="2:12" s="10" customFormat="1" ht="19.899999999999999" customHeight="1">
      <c r="B113" s="174"/>
      <c r="C113" s="104"/>
      <c r="D113" s="175" t="s">
        <v>145</v>
      </c>
      <c r="E113" s="176"/>
      <c r="F113" s="176"/>
      <c r="G113" s="176"/>
      <c r="H113" s="176"/>
      <c r="I113" s="177"/>
      <c r="J113" s="178">
        <f>J1173</f>
        <v>0</v>
      </c>
      <c r="K113" s="104"/>
      <c r="L113" s="179"/>
    </row>
    <row r="114" spans="2:12" s="10" customFormat="1" ht="19.899999999999999" customHeight="1">
      <c r="B114" s="174"/>
      <c r="C114" s="104"/>
      <c r="D114" s="175" t="s">
        <v>146</v>
      </c>
      <c r="E114" s="176"/>
      <c r="F114" s="176"/>
      <c r="G114" s="176"/>
      <c r="H114" s="176"/>
      <c r="I114" s="177"/>
      <c r="J114" s="178">
        <f>J1252</f>
        <v>0</v>
      </c>
      <c r="K114" s="104"/>
      <c r="L114" s="179"/>
    </row>
    <row r="115" spans="2:12" s="10" customFormat="1" ht="19.899999999999999" customHeight="1">
      <c r="B115" s="174"/>
      <c r="C115" s="104"/>
      <c r="D115" s="175" t="s">
        <v>147</v>
      </c>
      <c r="E115" s="176"/>
      <c r="F115" s="176"/>
      <c r="G115" s="176"/>
      <c r="H115" s="176"/>
      <c r="I115" s="177"/>
      <c r="J115" s="178">
        <f>J1269</f>
        <v>0</v>
      </c>
      <c r="K115" s="104"/>
      <c r="L115" s="179"/>
    </row>
    <row r="116" spans="2:12" s="10" customFormat="1" ht="19.899999999999999" customHeight="1">
      <c r="B116" s="174"/>
      <c r="C116" s="104"/>
      <c r="D116" s="175" t="s">
        <v>148</v>
      </c>
      <c r="E116" s="176"/>
      <c r="F116" s="176"/>
      <c r="G116" s="176"/>
      <c r="H116" s="176"/>
      <c r="I116" s="177"/>
      <c r="J116" s="178">
        <f>J1331</f>
        <v>0</v>
      </c>
      <c r="K116" s="104"/>
      <c r="L116" s="179"/>
    </row>
    <row r="117" spans="2:12" s="10" customFormat="1" ht="19.899999999999999" customHeight="1">
      <c r="B117" s="174"/>
      <c r="C117" s="104"/>
      <c r="D117" s="175" t="s">
        <v>149</v>
      </c>
      <c r="E117" s="176"/>
      <c r="F117" s="176"/>
      <c r="G117" s="176"/>
      <c r="H117" s="176"/>
      <c r="I117" s="177"/>
      <c r="J117" s="178">
        <f>J1355</f>
        <v>0</v>
      </c>
      <c r="K117" s="104"/>
      <c r="L117" s="179"/>
    </row>
    <row r="118" spans="2:12" s="10" customFormat="1" ht="19.899999999999999" customHeight="1">
      <c r="B118" s="174"/>
      <c r="C118" s="104"/>
      <c r="D118" s="175" t="s">
        <v>150</v>
      </c>
      <c r="E118" s="176"/>
      <c r="F118" s="176"/>
      <c r="G118" s="176"/>
      <c r="H118" s="176"/>
      <c r="I118" s="177"/>
      <c r="J118" s="178">
        <f>J1373</f>
        <v>0</v>
      </c>
      <c r="K118" s="104"/>
      <c r="L118" s="179"/>
    </row>
    <row r="119" spans="2:12" s="10" customFormat="1" ht="19.899999999999999" customHeight="1">
      <c r="B119" s="174"/>
      <c r="C119" s="104"/>
      <c r="D119" s="175" t="s">
        <v>151</v>
      </c>
      <c r="E119" s="176"/>
      <c r="F119" s="176"/>
      <c r="G119" s="176"/>
      <c r="H119" s="176"/>
      <c r="I119" s="177"/>
      <c r="J119" s="178">
        <f>J1441</f>
        <v>0</v>
      </c>
      <c r="K119" s="104"/>
      <c r="L119" s="179"/>
    </row>
    <row r="120" spans="2:12" s="10" customFormat="1" ht="19.899999999999999" customHeight="1">
      <c r="B120" s="174"/>
      <c r="C120" s="104"/>
      <c r="D120" s="175" t="s">
        <v>152</v>
      </c>
      <c r="E120" s="176"/>
      <c r="F120" s="176"/>
      <c r="G120" s="176"/>
      <c r="H120" s="176"/>
      <c r="I120" s="177"/>
      <c r="J120" s="178">
        <f>J1577</f>
        <v>0</v>
      </c>
      <c r="K120" s="104"/>
      <c r="L120" s="179"/>
    </row>
    <row r="121" spans="2:12" s="10" customFormat="1" ht="19.899999999999999" customHeight="1">
      <c r="B121" s="174"/>
      <c r="C121" s="104"/>
      <c r="D121" s="175" t="s">
        <v>153</v>
      </c>
      <c r="E121" s="176"/>
      <c r="F121" s="176"/>
      <c r="G121" s="176"/>
      <c r="H121" s="176"/>
      <c r="I121" s="177"/>
      <c r="J121" s="178">
        <f>J1619</f>
        <v>0</v>
      </c>
      <c r="K121" s="104"/>
      <c r="L121" s="179"/>
    </row>
    <row r="122" spans="2:12" s="10" customFormat="1" ht="19.899999999999999" customHeight="1">
      <c r="B122" s="174"/>
      <c r="C122" s="104"/>
      <c r="D122" s="175" t="s">
        <v>154</v>
      </c>
      <c r="E122" s="176"/>
      <c r="F122" s="176"/>
      <c r="G122" s="176"/>
      <c r="H122" s="176"/>
      <c r="I122" s="177"/>
      <c r="J122" s="178">
        <f>J1625</f>
        <v>0</v>
      </c>
      <c r="K122" s="104"/>
      <c r="L122" s="179"/>
    </row>
    <row r="123" spans="2:12" s="10" customFormat="1" ht="19.899999999999999" customHeight="1">
      <c r="B123" s="174"/>
      <c r="C123" s="104"/>
      <c r="D123" s="175" t="s">
        <v>155</v>
      </c>
      <c r="E123" s="176"/>
      <c r="F123" s="176"/>
      <c r="G123" s="176"/>
      <c r="H123" s="176"/>
      <c r="I123" s="177"/>
      <c r="J123" s="178">
        <f>J1697</f>
        <v>0</v>
      </c>
      <c r="K123" s="104"/>
      <c r="L123" s="179"/>
    </row>
    <row r="124" spans="2:12" s="10" customFormat="1" ht="19.899999999999999" customHeight="1">
      <c r="B124" s="174"/>
      <c r="C124" s="104"/>
      <c r="D124" s="175" t="s">
        <v>156</v>
      </c>
      <c r="E124" s="176"/>
      <c r="F124" s="176"/>
      <c r="G124" s="176"/>
      <c r="H124" s="176"/>
      <c r="I124" s="177"/>
      <c r="J124" s="178">
        <f>J1747</f>
        <v>0</v>
      </c>
      <c r="K124" s="104"/>
      <c r="L124" s="179"/>
    </row>
    <row r="125" spans="2:12" s="10" customFormat="1" ht="19.899999999999999" customHeight="1">
      <c r="B125" s="174"/>
      <c r="C125" s="104"/>
      <c r="D125" s="175" t="s">
        <v>157</v>
      </c>
      <c r="E125" s="176"/>
      <c r="F125" s="176"/>
      <c r="G125" s="176"/>
      <c r="H125" s="176"/>
      <c r="I125" s="177"/>
      <c r="J125" s="178">
        <f>J1854</f>
        <v>0</v>
      </c>
      <c r="K125" s="104"/>
      <c r="L125" s="179"/>
    </row>
    <row r="126" spans="2:12" s="10" customFormat="1" ht="19.899999999999999" customHeight="1">
      <c r="B126" s="174"/>
      <c r="C126" s="104"/>
      <c r="D126" s="175" t="s">
        <v>158</v>
      </c>
      <c r="E126" s="176"/>
      <c r="F126" s="176"/>
      <c r="G126" s="176"/>
      <c r="H126" s="176"/>
      <c r="I126" s="177"/>
      <c r="J126" s="178">
        <f>J1866</f>
        <v>0</v>
      </c>
      <c r="K126" s="104"/>
      <c r="L126" s="179"/>
    </row>
    <row r="127" spans="2:12" s="10" customFormat="1" ht="19.899999999999999" customHeight="1">
      <c r="B127" s="174"/>
      <c r="C127" s="104"/>
      <c r="D127" s="175" t="s">
        <v>159</v>
      </c>
      <c r="E127" s="176"/>
      <c r="F127" s="176"/>
      <c r="G127" s="176"/>
      <c r="H127" s="176"/>
      <c r="I127" s="177"/>
      <c r="J127" s="178">
        <f>J1885</f>
        <v>0</v>
      </c>
      <c r="K127" s="104"/>
      <c r="L127" s="179"/>
    </row>
    <row r="128" spans="2:12" s="10" customFormat="1" ht="19.899999999999999" customHeight="1">
      <c r="B128" s="174"/>
      <c r="C128" s="104"/>
      <c r="D128" s="175" t="s">
        <v>160</v>
      </c>
      <c r="E128" s="176"/>
      <c r="F128" s="176"/>
      <c r="G128" s="176"/>
      <c r="H128" s="176"/>
      <c r="I128" s="177"/>
      <c r="J128" s="178">
        <f>J1930</f>
        <v>0</v>
      </c>
      <c r="K128" s="104"/>
      <c r="L128" s="179"/>
    </row>
    <row r="129" spans="1:31" s="10" customFormat="1" ht="19.899999999999999" customHeight="1">
      <c r="B129" s="174"/>
      <c r="C129" s="104"/>
      <c r="D129" s="175" t="s">
        <v>161</v>
      </c>
      <c r="E129" s="176"/>
      <c r="F129" s="176"/>
      <c r="G129" s="176"/>
      <c r="H129" s="176"/>
      <c r="I129" s="177"/>
      <c r="J129" s="178">
        <f>J2020</f>
        <v>0</v>
      </c>
      <c r="K129" s="104"/>
      <c r="L129" s="179"/>
    </row>
    <row r="130" spans="1:31" s="10" customFormat="1" ht="19.899999999999999" customHeight="1">
      <c r="B130" s="174"/>
      <c r="C130" s="104"/>
      <c r="D130" s="175" t="s">
        <v>162</v>
      </c>
      <c r="E130" s="176"/>
      <c r="F130" s="176"/>
      <c r="G130" s="176"/>
      <c r="H130" s="176"/>
      <c r="I130" s="177"/>
      <c r="J130" s="178">
        <f>J2053</f>
        <v>0</v>
      </c>
      <c r="K130" s="104"/>
      <c r="L130" s="179"/>
    </row>
    <row r="131" spans="1:31" s="9" customFormat="1" ht="24.95" customHeight="1">
      <c r="B131" s="167"/>
      <c r="C131" s="168"/>
      <c r="D131" s="169" t="s">
        <v>163</v>
      </c>
      <c r="E131" s="170"/>
      <c r="F131" s="170"/>
      <c r="G131" s="170"/>
      <c r="H131" s="170"/>
      <c r="I131" s="171"/>
      <c r="J131" s="172">
        <f>J2156</f>
        <v>0</v>
      </c>
      <c r="K131" s="168"/>
      <c r="L131" s="173"/>
    </row>
    <row r="132" spans="1:31" s="10" customFormat="1" ht="19.899999999999999" customHeight="1">
      <c r="B132" s="174"/>
      <c r="C132" s="104"/>
      <c r="D132" s="175" t="s">
        <v>164</v>
      </c>
      <c r="E132" s="176"/>
      <c r="F132" s="176"/>
      <c r="G132" s="176"/>
      <c r="H132" s="176"/>
      <c r="I132" s="177"/>
      <c r="J132" s="178">
        <f>J2157</f>
        <v>0</v>
      </c>
      <c r="K132" s="104"/>
      <c r="L132" s="179"/>
    </row>
    <row r="133" spans="1:31" s="9" customFormat="1" ht="24.95" customHeight="1">
      <c r="B133" s="167"/>
      <c r="C133" s="168"/>
      <c r="D133" s="169" t="s">
        <v>165</v>
      </c>
      <c r="E133" s="170"/>
      <c r="F133" s="170"/>
      <c r="G133" s="170"/>
      <c r="H133" s="170"/>
      <c r="I133" s="171"/>
      <c r="J133" s="172">
        <f>J2159</f>
        <v>0</v>
      </c>
      <c r="K133" s="168"/>
      <c r="L133" s="173"/>
    </row>
    <row r="134" spans="1:31" s="10" customFormat="1" ht="19.899999999999999" customHeight="1">
      <c r="B134" s="174"/>
      <c r="C134" s="104"/>
      <c r="D134" s="175" t="s">
        <v>166</v>
      </c>
      <c r="E134" s="176"/>
      <c r="F134" s="176"/>
      <c r="G134" s="176"/>
      <c r="H134" s="176"/>
      <c r="I134" s="177"/>
      <c r="J134" s="178">
        <f>J2160</f>
        <v>0</v>
      </c>
      <c r="K134" s="104"/>
      <c r="L134" s="179"/>
    </row>
    <row r="135" spans="1:31" s="2" customFormat="1" ht="21.75" customHeight="1">
      <c r="A135" s="34"/>
      <c r="B135" s="35"/>
      <c r="C135" s="36"/>
      <c r="D135" s="36"/>
      <c r="E135" s="36"/>
      <c r="F135" s="36"/>
      <c r="G135" s="36"/>
      <c r="H135" s="36"/>
      <c r="I135" s="122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31" s="2" customFormat="1" ht="6.95" customHeight="1">
      <c r="A136" s="34"/>
      <c r="B136" s="54"/>
      <c r="C136" s="55"/>
      <c r="D136" s="55"/>
      <c r="E136" s="55"/>
      <c r="F136" s="55"/>
      <c r="G136" s="55"/>
      <c r="H136" s="55"/>
      <c r="I136" s="158"/>
      <c r="J136" s="55"/>
      <c r="K136" s="55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40" spans="1:31" s="2" customFormat="1" ht="6.95" customHeight="1">
      <c r="A140" s="34"/>
      <c r="B140" s="56"/>
      <c r="C140" s="57"/>
      <c r="D140" s="57"/>
      <c r="E140" s="57"/>
      <c r="F140" s="57"/>
      <c r="G140" s="57"/>
      <c r="H140" s="57"/>
      <c r="I140" s="161"/>
      <c r="J140" s="57"/>
      <c r="K140" s="57"/>
      <c r="L140" s="51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31" s="2" customFormat="1" ht="24.95" customHeight="1">
      <c r="A141" s="34"/>
      <c r="B141" s="35"/>
      <c r="C141" s="23" t="s">
        <v>167</v>
      </c>
      <c r="D141" s="36"/>
      <c r="E141" s="36"/>
      <c r="F141" s="36"/>
      <c r="G141" s="36"/>
      <c r="H141" s="36"/>
      <c r="I141" s="122"/>
      <c r="J141" s="36"/>
      <c r="K141" s="36"/>
      <c r="L141" s="51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pans="1:31" s="2" customFormat="1" ht="6.95" customHeight="1">
      <c r="A142" s="34"/>
      <c r="B142" s="35"/>
      <c r="C142" s="36"/>
      <c r="D142" s="36"/>
      <c r="E142" s="36"/>
      <c r="F142" s="36"/>
      <c r="G142" s="36"/>
      <c r="H142" s="36"/>
      <c r="I142" s="122"/>
      <c r="J142" s="36"/>
      <c r="K142" s="36"/>
      <c r="L142" s="51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pans="1:31" s="2" customFormat="1" ht="12" customHeight="1">
      <c r="A143" s="34"/>
      <c r="B143" s="35"/>
      <c r="C143" s="29" t="s">
        <v>16</v>
      </c>
      <c r="D143" s="36"/>
      <c r="E143" s="36"/>
      <c r="F143" s="36"/>
      <c r="G143" s="36"/>
      <c r="H143" s="36"/>
      <c r="I143" s="122"/>
      <c r="J143" s="36"/>
      <c r="K143" s="36"/>
      <c r="L143" s="51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  <row r="144" spans="1:31" s="2" customFormat="1" ht="16.5" customHeight="1">
      <c r="A144" s="34"/>
      <c r="B144" s="35"/>
      <c r="C144" s="36"/>
      <c r="D144" s="36"/>
      <c r="E144" s="317" t="str">
        <f>E7</f>
        <v>Rekonstrukce hrádku - hlavní budova - ZMĚNA 2019</v>
      </c>
      <c r="F144" s="318"/>
      <c r="G144" s="318"/>
      <c r="H144" s="318"/>
      <c r="I144" s="122"/>
      <c r="J144" s="36"/>
      <c r="K144" s="36"/>
      <c r="L144" s="51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  <row r="145" spans="1:65" s="1" customFormat="1" ht="12" customHeight="1">
      <c r="B145" s="21"/>
      <c r="C145" s="29" t="s">
        <v>122</v>
      </c>
      <c r="D145" s="22"/>
      <c r="E145" s="22"/>
      <c r="F145" s="22"/>
      <c r="G145" s="22"/>
      <c r="H145" s="22"/>
      <c r="I145" s="115"/>
      <c r="J145" s="22"/>
      <c r="K145" s="22"/>
      <c r="L145" s="20"/>
    </row>
    <row r="146" spans="1:65" s="2" customFormat="1" ht="16.5" customHeight="1">
      <c r="A146" s="34"/>
      <c r="B146" s="35"/>
      <c r="C146" s="36"/>
      <c r="D146" s="36"/>
      <c r="E146" s="317" t="s">
        <v>123</v>
      </c>
      <c r="F146" s="316"/>
      <c r="G146" s="316"/>
      <c r="H146" s="316"/>
      <c r="I146" s="122"/>
      <c r="J146" s="36"/>
      <c r="K146" s="36"/>
      <c r="L146" s="51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  <row r="147" spans="1:65" s="2" customFormat="1" ht="12" customHeight="1">
      <c r="A147" s="34"/>
      <c r="B147" s="35"/>
      <c r="C147" s="29" t="s">
        <v>124</v>
      </c>
      <c r="D147" s="36"/>
      <c r="E147" s="36"/>
      <c r="F147" s="36"/>
      <c r="G147" s="36"/>
      <c r="H147" s="36"/>
      <c r="I147" s="122"/>
      <c r="J147" s="36"/>
      <c r="K147" s="36"/>
      <c r="L147" s="51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</row>
    <row r="148" spans="1:65" s="2" customFormat="1" ht="16.5" customHeight="1">
      <c r="A148" s="34"/>
      <c r="B148" s="35"/>
      <c r="C148" s="36"/>
      <c r="D148" s="36"/>
      <c r="E148" s="310" t="str">
        <f>E11</f>
        <v>část  STAV - Stavební část</v>
      </c>
      <c r="F148" s="316"/>
      <c r="G148" s="316"/>
      <c r="H148" s="316"/>
      <c r="I148" s="122"/>
      <c r="J148" s="36"/>
      <c r="K148" s="36"/>
      <c r="L148" s="51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  <row r="149" spans="1:65" s="2" customFormat="1" ht="6.95" customHeight="1">
      <c r="A149" s="34"/>
      <c r="B149" s="35"/>
      <c r="C149" s="36"/>
      <c r="D149" s="36"/>
      <c r="E149" s="36"/>
      <c r="F149" s="36"/>
      <c r="G149" s="36"/>
      <c r="H149" s="36"/>
      <c r="I149" s="122"/>
      <c r="J149" s="36"/>
      <c r="K149" s="36"/>
      <c r="L149" s="51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  <row r="150" spans="1:65" s="2" customFormat="1" ht="12" customHeight="1">
      <c r="A150" s="34"/>
      <c r="B150" s="35"/>
      <c r="C150" s="29" t="s">
        <v>20</v>
      </c>
      <c r="D150" s="36"/>
      <c r="E150" s="36"/>
      <c r="F150" s="27" t="str">
        <f>F14</f>
        <v>Varnsdorf č.p.1726</v>
      </c>
      <c r="G150" s="36"/>
      <c r="H150" s="36"/>
      <c r="I150" s="123" t="s">
        <v>22</v>
      </c>
      <c r="J150" s="66" t="str">
        <f>IF(J14="","",J14)</f>
        <v>14.1.2020</v>
      </c>
      <c r="K150" s="36"/>
      <c r="L150" s="51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  <row r="151" spans="1:65" s="2" customFormat="1" ht="6.95" customHeight="1">
      <c r="A151" s="34"/>
      <c r="B151" s="35"/>
      <c r="C151" s="36"/>
      <c r="D151" s="36"/>
      <c r="E151" s="36"/>
      <c r="F151" s="36"/>
      <c r="G151" s="36"/>
      <c r="H151" s="36"/>
      <c r="I151" s="122"/>
      <c r="J151" s="36"/>
      <c r="K151" s="36"/>
      <c r="L151" s="51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</row>
    <row r="152" spans="1:65" s="2" customFormat="1" ht="40.15" customHeight="1">
      <c r="A152" s="34"/>
      <c r="B152" s="35"/>
      <c r="C152" s="29" t="s">
        <v>24</v>
      </c>
      <c r="D152" s="36"/>
      <c r="E152" s="36"/>
      <c r="F152" s="27" t="str">
        <f>E17</f>
        <v>Město Varnsdorf, Nám. E.Beneše 470</v>
      </c>
      <c r="G152" s="36"/>
      <c r="H152" s="36"/>
      <c r="I152" s="123" t="s">
        <v>30</v>
      </c>
      <c r="J152" s="32" t="str">
        <f>E23</f>
        <v>V a M spol. s r.o., Matoušova 21, Liberec</v>
      </c>
      <c r="K152" s="36"/>
      <c r="L152" s="51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</row>
    <row r="153" spans="1:65" s="2" customFormat="1" ht="15.2" customHeight="1">
      <c r="A153" s="34"/>
      <c r="B153" s="35"/>
      <c r="C153" s="29" t="s">
        <v>28</v>
      </c>
      <c r="D153" s="36"/>
      <c r="E153" s="36"/>
      <c r="F153" s="27" t="str">
        <f>IF(E20="","",E20)</f>
        <v>Vyplň údaj</v>
      </c>
      <c r="G153" s="36"/>
      <c r="H153" s="36"/>
      <c r="I153" s="123" t="s">
        <v>33</v>
      </c>
      <c r="J153" s="32" t="str">
        <f>E26</f>
        <v>Ing. Jaroslav Šíma</v>
      </c>
      <c r="K153" s="36"/>
      <c r="L153" s="51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</row>
    <row r="154" spans="1:65" s="2" customFormat="1" ht="10.35" customHeight="1">
      <c r="A154" s="34"/>
      <c r="B154" s="35"/>
      <c r="C154" s="36"/>
      <c r="D154" s="36"/>
      <c r="E154" s="36"/>
      <c r="F154" s="36"/>
      <c r="G154" s="36"/>
      <c r="H154" s="36"/>
      <c r="I154" s="122"/>
      <c r="J154" s="36"/>
      <c r="K154" s="36"/>
      <c r="L154" s="51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</row>
    <row r="155" spans="1:65" s="11" customFormat="1" ht="29.25" customHeight="1">
      <c r="A155" s="180"/>
      <c r="B155" s="181"/>
      <c r="C155" s="182" t="s">
        <v>168</v>
      </c>
      <c r="D155" s="183" t="s">
        <v>61</v>
      </c>
      <c r="E155" s="183" t="s">
        <v>57</v>
      </c>
      <c r="F155" s="183" t="s">
        <v>58</v>
      </c>
      <c r="G155" s="183" t="s">
        <v>169</v>
      </c>
      <c r="H155" s="183" t="s">
        <v>170</v>
      </c>
      <c r="I155" s="184" t="s">
        <v>171</v>
      </c>
      <c r="J155" s="183" t="s">
        <v>128</v>
      </c>
      <c r="K155" s="185" t="s">
        <v>172</v>
      </c>
      <c r="L155" s="186"/>
      <c r="M155" s="75" t="s">
        <v>1</v>
      </c>
      <c r="N155" s="76" t="s">
        <v>40</v>
      </c>
      <c r="O155" s="76" t="s">
        <v>173</v>
      </c>
      <c r="P155" s="76" t="s">
        <v>174</v>
      </c>
      <c r="Q155" s="76" t="s">
        <v>175</v>
      </c>
      <c r="R155" s="76" t="s">
        <v>176</v>
      </c>
      <c r="S155" s="76" t="s">
        <v>177</v>
      </c>
      <c r="T155" s="77" t="s">
        <v>178</v>
      </c>
      <c r="U155" s="180"/>
      <c r="V155" s="180"/>
      <c r="W155" s="180"/>
      <c r="X155" s="180"/>
      <c r="Y155" s="180"/>
      <c r="Z155" s="180"/>
      <c r="AA155" s="180"/>
      <c r="AB155" s="180"/>
      <c r="AC155" s="180"/>
      <c r="AD155" s="180"/>
      <c r="AE155" s="180"/>
    </row>
    <row r="156" spans="1:65" s="2" customFormat="1" ht="22.9" customHeight="1">
      <c r="A156" s="34"/>
      <c r="B156" s="35"/>
      <c r="C156" s="82" t="s">
        <v>179</v>
      </c>
      <c r="D156" s="36"/>
      <c r="E156" s="36"/>
      <c r="F156" s="36"/>
      <c r="G156" s="36"/>
      <c r="H156" s="36"/>
      <c r="I156" s="122"/>
      <c r="J156" s="187">
        <f>BK156</f>
        <v>0</v>
      </c>
      <c r="K156" s="36"/>
      <c r="L156" s="39"/>
      <c r="M156" s="78"/>
      <c r="N156" s="188"/>
      <c r="O156" s="79"/>
      <c r="P156" s="189">
        <f>P157+P1172+P2156+P2159</f>
        <v>0</v>
      </c>
      <c r="Q156" s="79"/>
      <c r="R156" s="189">
        <f>R157+R1172+R2156+R2159</f>
        <v>589.92879760999995</v>
      </c>
      <c r="S156" s="79"/>
      <c r="T156" s="190">
        <f>T157+T1172+T2156+T2159</f>
        <v>141.20550080000001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75</v>
      </c>
      <c r="AU156" s="17" t="s">
        <v>130</v>
      </c>
      <c r="BK156" s="191">
        <f>BK157+BK1172+BK2156+BK2159</f>
        <v>0</v>
      </c>
    </row>
    <row r="157" spans="1:65" s="12" customFormat="1" ht="25.9" customHeight="1">
      <c r="B157" s="192"/>
      <c r="C157" s="193"/>
      <c r="D157" s="194" t="s">
        <v>75</v>
      </c>
      <c r="E157" s="195" t="s">
        <v>180</v>
      </c>
      <c r="F157" s="195" t="s">
        <v>181</v>
      </c>
      <c r="G157" s="193"/>
      <c r="H157" s="193"/>
      <c r="I157" s="196"/>
      <c r="J157" s="197">
        <f>BK157</f>
        <v>0</v>
      </c>
      <c r="K157" s="193"/>
      <c r="L157" s="198"/>
      <c r="M157" s="199"/>
      <c r="N157" s="200"/>
      <c r="O157" s="200"/>
      <c r="P157" s="201">
        <f>P158+P266+P303+P456+P487+P494+P757+P866+P880+P1145+P1151+P1170</f>
        <v>0</v>
      </c>
      <c r="Q157" s="200"/>
      <c r="R157" s="201">
        <f>R158+R266+R303+R456+R487+R494+R757+R866+R880+R1145+R1151+R1170</f>
        <v>521.9988783</v>
      </c>
      <c r="S157" s="200"/>
      <c r="T157" s="202">
        <f>T158+T266+T303+T456+T487+T494+T757+T866+T880+T1145+T1151+T1170</f>
        <v>139.20995440000002</v>
      </c>
      <c r="AR157" s="203" t="s">
        <v>83</v>
      </c>
      <c r="AT157" s="204" t="s">
        <v>75</v>
      </c>
      <c r="AU157" s="204" t="s">
        <v>76</v>
      </c>
      <c r="AY157" s="203" t="s">
        <v>182</v>
      </c>
      <c r="BK157" s="205">
        <f>BK158+BK266+BK303+BK456+BK487+BK494+BK757+BK866+BK880+BK1145+BK1151+BK1170</f>
        <v>0</v>
      </c>
    </row>
    <row r="158" spans="1:65" s="12" customFormat="1" ht="22.9" customHeight="1">
      <c r="B158" s="192"/>
      <c r="C158" s="193"/>
      <c r="D158" s="194" t="s">
        <v>75</v>
      </c>
      <c r="E158" s="206" t="s">
        <v>83</v>
      </c>
      <c r="F158" s="206" t="s">
        <v>183</v>
      </c>
      <c r="G158" s="193"/>
      <c r="H158" s="193"/>
      <c r="I158" s="196"/>
      <c r="J158" s="207">
        <f>BK158</f>
        <v>0</v>
      </c>
      <c r="K158" s="193"/>
      <c r="L158" s="198"/>
      <c r="M158" s="199"/>
      <c r="N158" s="200"/>
      <c r="O158" s="200"/>
      <c r="P158" s="201">
        <f>SUM(P159:P265)</f>
        <v>0</v>
      </c>
      <c r="Q158" s="200"/>
      <c r="R158" s="201">
        <f>SUM(R159:R265)</f>
        <v>31.37</v>
      </c>
      <c r="S158" s="200"/>
      <c r="T158" s="202">
        <f>SUM(T159:T265)</f>
        <v>0</v>
      </c>
      <c r="AR158" s="203" t="s">
        <v>83</v>
      </c>
      <c r="AT158" s="204" t="s">
        <v>75</v>
      </c>
      <c r="AU158" s="204" t="s">
        <v>83</v>
      </c>
      <c r="AY158" s="203" t="s">
        <v>182</v>
      </c>
      <c r="BK158" s="205">
        <f>SUM(BK159:BK265)</f>
        <v>0</v>
      </c>
    </row>
    <row r="159" spans="1:65" s="2" customFormat="1" ht="16.5" customHeight="1">
      <c r="A159" s="34"/>
      <c r="B159" s="35"/>
      <c r="C159" s="208" t="s">
        <v>83</v>
      </c>
      <c r="D159" s="208" t="s">
        <v>184</v>
      </c>
      <c r="E159" s="209" t="s">
        <v>185</v>
      </c>
      <c r="F159" s="210" t="s">
        <v>186</v>
      </c>
      <c r="G159" s="211" t="s">
        <v>187</v>
      </c>
      <c r="H159" s="212">
        <v>19.268000000000001</v>
      </c>
      <c r="I159" s="213"/>
      <c r="J159" s="214">
        <f>ROUND(I159*H159,2)</f>
        <v>0</v>
      </c>
      <c r="K159" s="210" t="s">
        <v>188</v>
      </c>
      <c r="L159" s="39"/>
      <c r="M159" s="215" t="s">
        <v>1</v>
      </c>
      <c r="N159" s="216" t="s">
        <v>41</v>
      </c>
      <c r="O159" s="71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9" t="s">
        <v>189</v>
      </c>
      <c r="AT159" s="219" t="s">
        <v>184</v>
      </c>
      <c r="AU159" s="219" t="s">
        <v>85</v>
      </c>
      <c r="AY159" s="17" t="s">
        <v>182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7" t="s">
        <v>83</v>
      </c>
      <c r="BK159" s="220">
        <f>ROUND(I159*H159,2)</f>
        <v>0</v>
      </c>
      <c r="BL159" s="17" t="s">
        <v>189</v>
      </c>
      <c r="BM159" s="219" t="s">
        <v>190</v>
      </c>
    </row>
    <row r="160" spans="1:65" s="13" customFormat="1">
      <c r="B160" s="221"/>
      <c r="C160" s="222"/>
      <c r="D160" s="223" t="s">
        <v>191</v>
      </c>
      <c r="E160" s="224" t="s">
        <v>1</v>
      </c>
      <c r="F160" s="225" t="s">
        <v>192</v>
      </c>
      <c r="G160" s="222"/>
      <c r="H160" s="226">
        <v>2.411</v>
      </c>
      <c r="I160" s="227"/>
      <c r="J160" s="222"/>
      <c r="K160" s="222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191</v>
      </c>
      <c r="AU160" s="232" t="s">
        <v>85</v>
      </c>
      <c r="AV160" s="13" t="s">
        <v>85</v>
      </c>
      <c r="AW160" s="13" t="s">
        <v>32</v>
      </c>
      <c r="AX160" s="13" t="s">
        <v>76</v>
      </c>
      <c r="AY160" s="232" t="s">
        <v>182</v>
      </c>
    </row>
    <row r="161" spans="1:65" s="13" customFormat="1">
      <c r="B161" s="221"/>
      <c r="C161" s="222"/>
      <c r="D161" s="223" t="s">
        <v>191</v>
      </c>
      <c r="E161" s="224" t="s">
        <v>1</v>
      </c>
      <c r="F161" s="225" t="s">
        <v>193</v>
      </c>
      <c r="G161" s="222"/>
      <c r="H161" s="226">
        <v>2.8319999999999999</v>
      </c>
      <c r="I161" s="227"/>
      <c r="J161" s="222"/>
      <c r="K161" s="222"/>
      <c r="L161" s="228"/>
      <c r="M161" s="229"/>
      <c r="N161" s="230"/>
      <c r="O161" s="230"/>
      <c r="P161" s="230"/>
      <c r="Q161" s="230"/>
      <c r="R161" s="230"/>
      <c r="S161" s="230"/>
      <c r="T161" s="231"/>
      <c r="AT161" s="232" t="s">
        <v>191</v>
      </c>
      <c r="AU161" s="232" t="s">
        <v>85</v>
      </c>
      <c r="AV161" s="13" t="s">
        <v>85</v>
      </c>
      <c r="AW161" s="13" t="s">
        <v>32</v>
      </c>
      <c r="AX161" s="13" t="s">
        <v>76</v>
      </c>
      <c r="AY161" s="232" t="s">
        <v>182</v>
      </c>
    </row>
    <row r="162" spans="1:65" s="14" customFormat="1">
      <c r="B162" s="233"/>
      <c r="C162" s="234"/>
      <c r="D162" s="223" t="s">
        <v>191</v>
      </c>
      <c r="E162" s="235" t="s">
        <v>1</v>
      </c>
      <c r="F162" s="236" t="s">
        <v>194</v>
      </c>
      <c r="G162" s="234"/>
      <c r="H162" s="237">
        <v>5.2430000000000003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191</v>
      </c>
      <c r="AU162" s="243" t="s">
        <v>85</v>
      </c>
      <c r="AV162" s="14" t="s">
        <v>195</v>
      </c>
      <c r="AW162" s="14" t="s">
        <v>32</v>
      </c>
      <c r="AX162" s="14" t="s">
        <v>76</v>
      </c>
      <c r="AY162" s="243" t="s">
        <v>182</v>
      </c>
    </row>
    <row r="163" spans="1:65" s="13" customFormat="1">
      <c r="B163" s="221"/>
      <c r="C163" s="222"/>
      <c r="D163" s="223" t="s">
        <v>191</v>
      </c>
      <c r="E163" s="224" t="s">
        <v>1</v>
      </c>
      <c r="F163" s="225" t="s">
        <v>196</v>
      </c>
      <c r="G163" s="222"/>
      <c r="H163" s="226">
        <v>1.73</v>
      </c>
      <c r="I163" s="227"/>
      <c r="J163" s="222"/>
      <c r="K163" s="222"/>
      <c r="L163" s="228"/>
      <c r="M163" s="229"/>
      <c r="N163" s="230"/>
      <c r="O163" s="230"/>
      <c r="P163" s="230"/>
      <c r="Q163" s="230"/>
      <c r="R163" s="230"/>
      <c r="S163" s="230"/>
      <c r="T163" s="231"/>
      <c r="AT163" s="232" t="s">
        <v>191</v>
      </c>
      <c r="AU163" s="232" t="s">
        <v>85</v>
      </c>
      <c r="AV163" s="13" t="s">
        <v>85</v>
      </c>
      <c r="AW163" s="13" t="s">
        <v>32</v>
      </c>
      <c r="AX163" s="13" t="s">
        <v>76</v>
      </c>
      <c r="AY163" s="232" t="s">
        <v>182</v>
      </c>
    </row>
    <row r="164" spans="1:65" s="14" customFormat="1">
      <c r="B164" s="233"/>
      <c r="C164" s="234"/>
      <c r="D164" s="223" t="s">
        <v>191</v>
      </c>
      <c r="E164" s="235" t="s">
        <v>1</v>
      </c>
      <c r="F164" s="236" t="s">
        <v>197</v>
      </c>
      <c r="G164" s="234"/>
      <c r="H164" s="237">
        <v>1.73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AT164" s="243" t="s">
        <v>191</v>
      </c>
      <c r="AU164" s="243" t="s">
        <v>85</v>
      </c>
      <c r="AV164" s="14" t="s">
        <v>195</v>
      </c>
      <c r="AW164" s="14" t="s">
        <v>32</v>
      </c>
      <c r="AX164" s="14" t="s">
        <v>76</v>
      </c>
      <c r="AY164" s="243" t="s">
        <v>182</v>
      </c>
    </row>
    <row r="165" spans="1:65" s="13" customFormat="1" ht="22.5">
      <c r="B165" s="221"/>
      <c r="C165" s="222"/>
      <c r="D165" s="223" t="s">
        <v>191</v>
      </c>
      <c r="E165" s="224" t="s">
        <v>1</v>
      </c>
      <c r="F165" s="225" t="s">
        <v>198</v>
      </c>
      <c r="G165" s="222"/>
      <c r="H165" s="226">
        <v>12.090999999999999</v>
      </c>
      <c r="I165" s="227"/>
      <c r="J165" s="222"/>
      <c r="K165" s="222"/>
      <c r="L165" s="228"/>
      <c r="M165" s="229"/>
      <c r="N165" s="230"/>
      <c r="O165" s="230"/>
      <c r="P165" s="230"/>
      <c r="Q165" s="230"/>
      <c r="R165" s="230"/>
      <c r="S165" s="230"/>
      <c r="T165" s="231"/>
      <c r="AT165" s="232" t="s">
        <v>191</v>
      </c>
      <c r="AU165" s="232" t="s">
        <v>85</v>
      </c>
      <c r="AV165" s="13" t="s">
        <v>85</v>
      </c>
      <c r="AW165" s="13" t="s">
        <v>32</v>
      </c>
      <c r="AX165" s="13" t="s">
        <v>76</v>
      </c>
      <c r="AY165" s="232" t="s">
        <v>182</v>
      </c>
    </row>
    <row r="166" spans="1:65" s="14" customFormat="1">
      <c r="B166" s="233"/>
      <c r="C166" s="234"/>
      <c r="D166" s="223" t="s">
        <v>191</v>
      </c>
      <c r="E166" s="235" t="s">
        <v>1</v>
      </c>
      <c r="F166" s="236" t="s">
        <v>199</v>
      </c>
      <c r="G166" s="234"/>
      <c r="H166" s="237">
        <v>12.090999999999999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AT166" s="243" t="s">
        <v>191</v>
      </c>
      <c r="AU166" s="243" t="s">
        <v>85</v>
      </c>
      <c r="AV166" s="14" t="s">
        <v>195</v>
      </c>
      <c r="AW166" s="14" t="s">
        <v>32</v>
      </c>
      <c r="AX166" s="14" t="s">
        <v>76</v>
      </c>
      <c r="AY166" s="243" t="s">
        <v>182</v>
      </c>
    </row>
    <row r="167" spans="1:65" s="13" customFormat="1">
      <c r="B167" s="221"/>
      <c r="C167" s="222"/>
      <c r="D167" s="223" t="s">
        <v>191</v>
      </c>
      <c r="E167" s="224" t="s">
        <v>1</v>
      </c>
      <c r="F167" s="225" t="s">
        <v>200</v>
      </c>
      <c r="G167" s="222"/>
      <c r="H167" s="226">
        <v>13.048999999999999</v>
      </c>
      <c r="I167" s="227"/>
      <c r="J167" s="222"/>
      <c r="K167" s="222"/>
      <c r="L167" s="228"/>
      <c r="M167" s="229"/>
      <c r="N167" s="230"/>
      <c r="O167" s="230"/>
      <c r="P167" s="230"/>
      <c r="Q167" s="230"/>
      <c r="R167" s="230"/>
      <c r="S167" s="230"/>
      <c r="T167" s="231"/>
      <c r="AT167" s="232" t="s">
        <v>191</v>
      </c>
      <c r="AU167" s="232" t="s">
        <v>85</v>
      </c>
      <c r="AV167" s="13" t="s">
        <v>85</v>
      </c>
      <c r="AW167" s="13" t="s">
        <v>32</v>
      </c>
      <c r="AX167" s="13" t="s">
        <v>76</v>
      </c>
      <c r="AY167" s="232" t="s">
        <v>182</v>
      </c>
    </row>
    <row r="168" spans="1:65" s="14" customFormat="1">
      <c r="B168" s="233"/>
      <c r="C168" s="234"/>
      <c r="D168" s="223" t="s">
        <v>191</v>
      </c>
      <c r="E168" s="235" t="s">
        <v>1</v>
      </c>
      <c r="F168" s="236" t="s">
        <v>201</v>
      </c>
      <c r="G168" s="234"/>
      <c r="H168" s="237">
        <v>13.048999999999999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AT168" s="243" t="s">
        <v>191</v>
      </c>
      <c r="AU168" s="243" t="s">
        <v>85</v>
      </c>
      <c r="AV168" s="14" t="s">
        <v>195</v>
      </c>
      <c r="AW168" s="14" t="s">
        <v>32</v>
      </c>
      <c r="AX168" s="14" t="s">
        <v>76</v>
      </c>
      <c r="AY168" s="243" t="s">
        <v>182</v>
      </c>
    </row>
    <row r="169" spans="1:65" s="15" customFormat="1">
      <c r="B169" s="244"/>
      <c r="C169" s="245"/>
      <c r="D169" s="223" t="s">
        <v>191</v>
      </c>
      <c r="E169" s="246" t="s">
        <v>1</v>
      </c>
      <c r="F169" s="247" t="s">
        <v>202</v>
      </c>
      <c r="G169" s="245"/>
      <c r="H169" s="248">
        <v>32.113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AT169" s="254" t="s">
        <v>191</v>
      </c>
      <c r="AU169" s="254" t="s">
        <v>85</v>
      </c>
      <c r="AV169" s="15" t="s">
        <v>189</v>
      </c>
      <c r="AW169" s="15" t="s">
        <v>32</v>
      </c>
      <c r="AX169" s="15" t="s">
        <v>76</v>
      </c>
      <c r="AY169" s="254" t="s">
        <v>182</v>
      </c>
    </row>
    <row r="170" spans="1:65" s="13" customFormat="1">
      <c r="B170" s="221"/>
      <c r="C170" s="222"/>
      <c r="D170" s="223" t="s">
        <v>191</v>
      </c>
      <c r="E170" s="224" t="s">
        <v>1</v>
      </c>
      <c r="F170" s="225" t="s">
        <v>203</v>
      </c>
      <c r="G170" s="222"/>
      <c r="H170" s="226">
        <v>19.268000000000001</v>
      </c>
      <c r="I170" s="227"/>
      <c r="J170" s="222"/>
      <c r="K170" s="222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191</v>
      </c>
      <c r="AU170" s="232" t="s">
        <v>85</v>
      </c>
      <c r="AV170" s="13" t="s">
        <v>85</v>
      </c>
      <c r="AW170" s="13" t="s">
        <v>32</v>
      </c>
      <c r="AX170" s="13" t="s">
        <v>83</v>
      </c>
      <c r="AY170" s="232" t="s">
        <v>182</v>
      </c>
    </row>
    <row r="171" spans="1:65" s="2" customFormat="1" ht="16.5" customHeight="1">
      <c r="A171" s="34"/>
      <c r="B171" s="35"/>
      <c r="C171" s="208" t="s">
        <v>85</v>
      </c>
      <c r="D171" s="208" t="s">
        <v>184</v>
      </c>
      <c r="E171" s="209" t="s">
        <v>204</v>
      </c>
      <c r="F171" s="210" t="s">
        <v>205</v>
      </c>
      <c r="G171" s="211" t="s">
        <v>187</v>
      </c>
      <c r="H171" s="212">
        <v>6.423</v>
      </c>
      <c r="I171" s="213"/>
      <c r="J171" s="214">
        <f>ROUND(I171*H171,2)</f>
        <v>0</v>
      </c>
      <c r="K171" s="210" t="s">
        <v>188</v>
      </c>
      <c r="L171" s="39"/>
      <c r="M171" s="215" t="s">
        <v>1</v>
      </c>
      <c r="N171" s="216" t="s">
        <v>41</v>
      </c>
      <c r="O171" s="71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9" t="s">
        <v>189</v>
      </c>
      <c r="AT171" s="219" t="s">
        <v>184</v>
      </c>
      <c r="AU171" s="219" t="s">
        <v>85</v>
      </c>
      <c r="AY171" s="17" t="s">
        <v>182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7" t="s">
        <v>83</v>
      </c>
      <c r="BK171" s="220">
        <f>ROUND(I171*H171,2)</f>
        <v>0</v>
      </c>
      <c r="BL171" s="17" t="s">
        <v>189</v>
      </c>
      <c r="BM171" s="219" t="s">
        <v>206</v>
      </c>
    </row>
    <row r="172" spans="1:65" s="13" customFormat="1">
      <c r="B172" s="221"/>
      <c r="C172" s="222"/>
      <c r="D172" s="223" t="s">
        <v>191</v>
      </c>
      <c r="E172" s="224" t="s">
        <v>1</v>
      </c>
      <c r="F172" s="225" t="s">
        <v>207</v>
      </c>
      <c r="G172" s="222"/>
      <c r="H172" s="226">
        <v>6.423</v>
      </c>
      <c r="I172" s="227"/>
      <c r="J172" s="222"/>
      <c r="K172" s="222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191</v>
      </c>
      <c r="AU172" s="232" t="s">
        <v>85</v>
      </c>
      <c r="AV172" s="13" t="s">
        <v>85</v>
      </c>
      <c r="AW172" s="13" t="s">
        <v>32</v>
      </c>
      <c r="AX172" s="13" t="s">
        <v>83</v>
      </c>
      <c r="AY172" s="232" t="s">
        <v>182</v>
      </c>
    </row>
    <row r="173" spans="1:65" s="2" customFormat="1" ht="16.5" customHeight="1">
      <c r="A173" s="34"/>
      <c r="B173" s="35"/>
      <c r="C173" s="208" t="s">
        <v>195</v>
      </c>
      <c r="D173" s="208" t="s">
        <v>184</v>
      </c>
      <c r="E173" s="209" t="s">
        <v>208</v>
      </c>
      <c r="F173" s="210" t="s">
        <v>209</v>
      </c>
      <c r="G173" s="211" t="s">
        <v>187</v>
      </c>
      <c r="H173" s="212">
        <v>4.75</v>
      </c>
      <c r="I173" s="213"/>
      <c r="J173" s="214">
        <f>ROUND(I173*H173,2)</f>
        <v>0</v>
      </c>
      <c r="K173" s="210" t="s">
        <v>188</v>
      </c>
      <c r="L173" s="39"/>
      <c r="M173" s="215" t="s">
        <v>1</v>
      </c>
      <c r="N173" s="216" t="s">
        <v>41</v>
      </c>
      <c r="O173" s="71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9" t="s">
        <v>189</v>
      </c>
      <c r="AT173" s="219" t="s">
        <v>184</v>
      </c>
      <c r="AU173" s="219" t="s">
        <v>85</v>
      </c>
      <c r="AY173" s="17" t="s">
        <v>182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7" t="s">
        <v>83</v>
      </c>
      <c r="BK173" s="220">
        <f>ROUND(I173*H173,2)</f>
        <v>0</v>
      </c>
      <c r="BL173" s="17" t="s">
        <v>189</v>
      </c>
      <c r="BM173" s="219" t="s">
        <v>210</v>
      </c>
    </row>
    <row r="174" spans="1:65" s="13" customFormat="1">
      <c r="B174" s="221"/>
      <c r="C174" s="222"/>
      <c r="D174" s="223" t="s">
        <v>191</v>
      </c>
      <c r="E174" s="224" t="s">
        <v>1</v>
      </c>
      <c r="F174" s="225" t="s">
        <v>211</v>
      </c>
      <c r="G174" s="222"/>
      <c r="H174" s="226">
        <v>4.75</v>
      </c>
      <c r="I174" s="227"/>
      <c r="J174" s="222"/>
      <c r="K174" s="222"/>
      <c r="L174" s="228"/>
      <c r="M174" s="229"/>
      <c r="N174" s="230"/>
      <c r="O174" s="230"/>
      <c r="P174" s="230"/>
      <c r="Q174" s="230"/>
      <c r="R174" s="230"/>
      <c r="S174" s="230"/>
      <c r="T174" s="231"/>
      <c r="AT174" s="232" t="s">
        <v>191</v>
      </c>
      <c r="AU174" s="232" t="s">
        <v>85</v>
      </c>
      <c r="AV174" s="13" t="s">
        <v>85</v>
      </c>
      <c r="AW174" s="13" t="s">
        <v>32</v>
      </c>
      <c r="AX174" s="13" t="s">
        <v>83</v>
      </c>
      <c r="AY174" s="232" t="s">
        <v>182</v>
      </c>
    </row>
    <row r="175" spans="1:65" s="2" customFormat="1" ht="16.5" customHeight="1">
      <c r="A175" s="34"/>
      <c r="B175" s="35"/>
      <c r="C175" s="208" t="s">
        <v>189</v>
      </c>
      <c r="D175" s="208" t="s">
        <v>184</v>
      </c>
      <c r="E175" s="209" t="s">
        <v>212</v>
      </c>
      <c r="F175" s="210" t="s">
        <v>213</v>
      </c>
      <c r="G175" s="211" t="s">
        <v>187</v>
      </c>
      <c r="H175" s="212">
        <v>4.75</v>
      </c>
      <c r="I175" s="213"/>
      <c r="J175" s="214">
        <f>ROUND(I175*H175,2)</f>
        <v>0</v>
      </c>
      <c r="K175" s="210" t="s">
        <v>188</v>
      </c>
      <c r="L175" s="39"/>
      <c r="M175" s="215" t="s">
        <v>1</v>
      </c>
      <c r="N175" s="216" t="s">
        <v>41</v>
      </c>
      <c r="O175" s="71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9" t="s">
        <v>189</v>
      </c>
      <c r="AT175" s="219" t="s">
        <v>184</v>
      </c>
      <c r="AU175" s="219" t="s">
        <v>85</v>
      </c>
      <c r="AY175" s="17" t="s">
        <v>182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7" t="s">
        <v>83</v>
      </c>
      <c r="BK175" s="220">
        <f>ROUND(I175*H175,2)</f>
        <v>0</v>
      </c>
      <c r="BL175" s="17" t="s">
        <v>189</v>
      </c>
      <c r="BM175" s="219" t="s">
        <v>214</v>
      </c>
    </row>
    <row r="176" spans="1:65" s="13" customFormat="1">
      <c r="B176" s="221"/>
      <c r="C176" s="222"/>
      <c r="D176" s="223" t="s">
        <v>191</v>
      </c>
      <c r="E176" s="224" t="s">
        <v>1</v>
      </c>
      <c r="F176" s="225" t="s">
        <v>211</v>
      </c>
      <c r="G176" s="222"/>
      <c r="H176" s="226">
        <v>4.75</v>
      </c>
      <c r="I176" s="227"/>
      <c r="J176" s="222"/>
      <c r="K176" s="222"/>
      <c r="L176" s="228"/>
      <c r="M176" s="229"/>
      <c r="N176" s="230"/>
      <c r="O176" s="230"/>
      <c r="P176" s="230"/>
      <c r="Q176" s="230"/>
      <c r="R176" s="230"/>
      <c r="S176" s="230"/>
      <c r="T176" s="231"/>
      <c r="AT176" s="232" t="s">
        <v>191</v>
      </c>
      <c r="AU176" s="232" t="s">
        <v>85</v>
      </c>
      <c r="AV176" s="13" t="s">
        <v>85</v>
      </c>
      <c r="AW176" s="13" t="s">
        <v>32</v>
      </c>
      <c r="AX176" s="13" t="s">
        <v>83</v>
      </c>
      <c r="AY176" s="232" t="s">
        <v>182</v>
      </c>
    </row>
    <row r="177" spans="1:65" s="2" customFormat="1" ht="16.5" customHeight="1">
      <c r="A177" s="34"/>
      <c r="B177" s="35"/>
      <c r="C177" s="208" t="s">
        <v>215</v>
      </c>
      <c r="D177" s="208" t="s">
        <v>184</v>
      </c>
      <c r="E177" s="209" t="s">
        <v>216</v>
      </c>
      <c r="F177" s="210" t="s">
        <v>217</v>
      </c>
      <c r="G177" s="211" t="s">
        <v>187</v>
      </c>
      <c r="H177" s="212">
        <v>13.196</v>
      </c>
      <c r="I177" s="213"/>
      <c r="J177" s="214">
        <f>ROUND(I177*H177,2)</f>
        <v>0</v>
      </c>
      <c r="K177" s="210" t="s">
        <v>188</v>
      </c>
      <c r="L177" s="39"/>
      <c r="M177" s="215" t="s">
        <v>1</v>
      </c>
      <c r="N177" s="216" t="s">
        <v>41</v>
      </c>
      <c r="O177" s="71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9" t="s">
        <v>189</v>
      </c>
      <c r="AT177" s="219" t="s">
        <v>184</v>
      </c>
      <c r="AU177" s="219" t="s">
        <v>85</v>
      </c>
      <c r="AY177" s="17" t="s">
        <v>182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7" t="s">
        <v>83</v>
      </c>
      <c r="BK177" s="220">
        <f>ROUND(I177*H177,2)</f>
        <v>0</v>
      </c>
      <c r="BL177" s="17" t="s">
        <v>189</v>
      </c>
      <c r="BM177" s="219" t="s">
        <v>218</v>
      </c>
    </row>
    <row r="178" spans="1:65" s="13" customFormat="1">
      <c r="B178" s="221"/>
      <c r="C178" s="222"/>
      <c r="D178" s="223" t="s">
        <v>191</v>
      </c>
      <c r="E178" s="224" t="s">
        <v>1</v>
      </c>
      <c r="F178" s="225" t="s">
        <v>219</v>
      </c>
      <c r="G178" s="222"/>
      <c r="H178" s="226">
        <v>1.536</v>
      </c>
      <c r="I178" s="227"/>
      <c r="J178" s="222"/>
      <c r="K178" s="222"/>
      <c r="L178" s="228"/>
      <c r="M178" s="229"/>
      <c r="N178" s="230"/>
      <c r="O178" s="230"/>
      <c r="P178" s="230"/>
      <c r="Q178" s="230"/>
      <c r="R178" s="230"/>
      <c r="S178" s="230"/>
      <c r="T178" s="231"/>
      <c r="AT178" s="232" t="s">
        <v>191</v>
      </c>
      <c r="AU178" s="232" t="s">
        <v>85</v>
      </c>
      <c r="AV178" s="13" t="s">
        <v>85</v>
      </c>
      <c r="AW178" s="13" t="s">
        <v>32</v>
      </c>
      <c r="AX178" s="13" t="s">
        <v>76</v>
      </c>
      <c r="AY178" s="232" t="s">
        <v>182</v>
      </c>
    </row>
    <row r="179" spans="1:65" s="13" customFormat="1">
      <c r="B179" s="221"/>
      <c r="C179" s="222"/>
      <c r="D179" s="223" t="s">
        <v>191</v>
      </c>
      <c r="E179" s="224" t="s">
        <v>1</v>
      </c>
      <c r="F179" s="225" t="s">
        <v>220</v>
      </c>
      <c r="G179" s="222"/>
      <c r="H179" s="226">
        <v>10.41</v>
      </c>
      <c r="I179" s="227"/>
      <c r="J179" s="222"/>
      <c r="K179" s="222"/>
      <c r="L179" s="228"/>
      <c r="M179" s="229"/>
      <c r="N179" s="230"/>
      <c r="O179" s="230"/>
      <c r="P179" s="230"/>
      <c r="Q179" s="230"/>
      <c r="R179" s="230"/>
      <c r="S179" s="230"/>
      <c r="T179" s="231"/>
      <c r="AT179" s="232" t="s">
        <v>191</v>
      </c>
      <c r="AU179" s="232" t="s">
        <v>85</v>
      </c>
      <c r="AV179" s="13" t="s">
        <v>85</v>
      </c>
      <c r="AW179" s="13" t="s">
        <v>32</v>
      </c>
      <c r="AX179" s="13" t="s">
        <v>76</v>
      </c>
      <c r="AY179" s="232" t="s">
        <v>182</v>
      </c>
    </row>
    <row r="180" spans="1:65" s="13" customFormat="1">
      <c r="B180" s="221"/>
      <c r="C180" s="222"/>
      <c r="D180" s="223" t="s">
        <v>191</v>
      </c>
      <c r="E180" s="224" t="s">
        <v>1</v>
      </c>
      <c r="F180" s="225" t="s">
        <v>221</v>
      </c>
      <c r="G180" s="222"/>
      <c r="H180" s="226">
        <v>1.25</v>
      </c>
      <c r="I180" s="227"/>
      <c r="J180" s="222"/>
      <c r="K180" s="222"/>
      <c r="L180" s="228"/>
      <c r="M180" s="229"/>
      <c r="N180" s="230"/>
      <c r="O180" s="230"/>
      <c r="P180" s="230"/>
      <c r="Q180" s="230"/>
      <c r="R180" s="230"/>
      <c r="S180" s="230"/>
      <c r="T180" s="231"/>
      <c r="AT180" s="232" t="s">
        <v>191</v>
      </c>
      <c r="AU180" s="232" t="s">
        <v>85</v>
      </c>
      <c r="AV180" s="13" t="s">
        <v>85</v>
      </c>
      <c r="AW180" s="13" t="s">
        <v>32</v>
      </c>
      <c r="AX180" s="13" t="s">
        <v>76</v>
      </c>
      <c r="AY180" s="232" t="s">
        <v>182</v>
      </c>
    </row>
    <row r="181" spans="1:65" s="15" customFormat="1">
      <c r="B181" s="244"/>
      <c r="C181" s="245"/>
      <c r="D181" s="223" t="s">
        <v>191</v>
      </c>
      <c r="E181" s="246" t="s">
        <v>1</v>
      </c>
      <c r="F181" s="247" t="s">
        <v>202</v>
      </c>
      <c r="G181" s="245"/>
      <c r="H181" s="248">
        <v>13.196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AT181" s="254" t="s">
        <v>191</v>
      </c>
      <c r="AU181" s="254" t="s">
        <v>85</v>
      </c>
      <c r="AV181" s="15" t="s">
        <v>189</v>
      </c>
      <c r="AW181" s="15" t="s">
        <v>32</v>
      </c>
      <c r="AX181" s="15" t="s">
        <v>83</v>
      </c>
      <c r="AY181" s="254" t="s">
        <v>182</v>
      </c>
    </row>
    <row r="182" spans="1:65" s="2" customFormat="1" ht="16.5" customHeight="1">
      <c r="A182" s="34"/>
      <c r="B182" s="35"/>
      <c r="C182" s="208" t="s">
        <v>222</v>
      </c>
      <c r="D182" s="208" t="s">
        <v>184</v>
      </c>
      <c r="E182" s="209" t="s">
        <v>223</v>
      </c>
      <c r="F182" s="210" t="s">
        <v>224</v>
      </c>
      <c r="G182" s="211" t="s">
        <v>187</v>
      </c>
      <c r="H182" s="212">
        <v>43.155000000000001</v>
      </c>
      <c r="I182" s="213"/>
      <c r="J182" s="214">
        <f>ROUND(I182*H182,2)</f>
        <v>0</v>
      </c>
      <c r="K182" s="210" t="s">
        <v>188</v>
      </c>
      <c r="L182" s="39"/>
      <c r="M182" s="215" t="s">
        <v>1</v>
      </c>
      <c r="N182" s="216" t="s">
        <v>41</v>
      </c>
      <c r="O182" s="71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9" t="s">
        <v>189</v>
      </c>
      <c r="AT182" s="219" t="s">
        <v>184</v>
      </c>
      <c r="AU182" s="219" t="s">
        <v>85</v>
      </c>
      <c r="AY182" s="17" t="s">
        <v>182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7" t="s">
        <v>83</v>
      </c>
      <c r="BK182" s="220">
        <f>ROUND(I182*H182,2)</f>
        <v>0</v>
      </c>
      <c r="BL182" s="17" t="s">
        <v>189</v>
      </c>
      <c r="BM182" s="219" t="s">
        <v>225</v>
      </c>
    </row>
    <row r="183" spans="1:65" s="13" customFormat="1">
      <c r="B183" s="221"/>
      <c r="C183" s="222"/>
      <c r="D183" s="223" t="s">
        <v>191</v>
      </c>
      <c r="E183" s="224" t="s">
        <v>1</v>
      </c>
      <c r="F183" s="225" t="s">
        <v>226</v>
      </c>
      <c r="G183" s="222"/>
      <c r="H183" s="226">
        <v>11.7</v>
      </c>
      <c r="I183" s="227"/>
      <c r="J183" s="222"/>
      <c r="K183" s="222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191</v>
      </c>
      <c r="AU183" s="232" t="s">
        <v>85</v>
      </c>
      <c r="AV183" s="13" t="s">
        <v>85</v>
      </c>
      <c r="AW183" s="13" t="s">
        <v>32</v>
      </c>
      <c r="AX183" s="13" t="s">
        <v>76</v>
      </c>
      <c r="AY183" s="232" t="s">
        <v>182</v>
      </c>
    </row>
    <row r="184" spans="1:65" s="13" customFormat="1">
      <c r="B184" s="221"/>
      <c r="C184" s="222"/>
      <c r="D184" s="223" t="s">
        <v>191</v>
      </c>
      <c r="E184" s="224" t="s">
        <v>1</v>
      </c>
      <c r="F184" s="225" t="s">
        <v>227</v>
      </c>
      <c r="G184" s="222"/>
      <c r="H184" s="226">
        <v>1.08</v>
      </c>
      <c r="I184" s="227"/>
      <c r="J184" s="222"/>
      <c r="K184" s="222"/>
      <c r="L184" s="228"/>
      <c r="M184" s="229"/>
      <c r="N184" s="230"/>
      <c r="O184" s="230"/>
      <c r="P184" s="230"/>
      <c r="Q184" s="230"/>
      <c r="R184" s="230"/>
      <c r="S184" s="230"/>
      <c r="T184" s="231"/>
      <c r="AT184" s="232" t="s">
        <v>191</v>
      </c>
      <c r="AU184" s="232" t="s">
        <v>85</v>
      </c>
      <c r="AV184" s="13" t="s">
        <v>85</v>
      </c>
      <c r="AW184" s="13" t="s">
        <v>32</v>
      </c>
      <c r="AX184" s="13" t="s">
        <v>76</v>
      </c>
      <c r="AY184" s="232" t="s">
        <v>182</v>
      </c>
    </row>
    <row r="185" spans="1:65" s="13" customFormat="1">
      <c r="B185" s="221"/>
      <c r="C185" s="222"/>
      <c r="D185" s="223" t="s">
        <v>191</v>
      </c>
      <c r="E185" s="224" t="s">
        <v>1</v>
      </c>
      <c r="F185" s="225" t="s">
        <v>228</v>
      </c>
      <c r="G185" s="222"/>
      <c r="H185" s="226">
        <v>16.875</v>
      </c>
      <c r="I185" s="227"/>
      <c r="J185" s="222"/>
      <c r="K185" s="222"/>
      <c r="L185" s="228"/>
      <c r="M185" s="229"/>
      <c r="N185" s="230"/>
      <c r="O185" s="230"/>
      <c r="P185" s="230"/>
      <c r="Q185" s="230"/>
      <c r="R185" s="230"/>
      <c r="S185" s="230"/>
      <c r="T185" s="231"/>
      <c r="AT185" s="232" t="s">
        <v>191</v>
      </c>
      <c r="AU185" s="232" t="s">
        <v>85</v>
      </c>
      <c r="AV185" s="13" t="s">
        <v>85</v>
      </c>
      <c r="AW185" s="13" t="s">
        <v>32</v>
      </c>
      <c r="AX185" s="13" t="s">
        <v>76</v>
      </c>
      <c r="AY185" s="232" t="s">
        <v>182</v>
      </c>
    </row>
    <row r="186" spans="1:65" s="13" customFormat="1">
      <c r="B186" s="221"/>
      <c r="C186" s="222"/>
      <c r="D186" s="223" t="s">
        <v>191</v>
      </c>
      <c r="E186" s="224" t="s">
        <v>1</v>
      </c>
      <c r="F186" s="225" t="s">
        <v>229</v>
      </c>
      <c r="G186" s="222"/>
      <c r="H186" s="226">
        <v>13.5</v>
      </c>
      <c r="I186" s="227"/>
      <c r="J186" s="222"/>
      <c r="K186" s="222"/>
      <c r="L186" s="228"/>
      <c r="M186" s="229"/>
      <c r="N186" s="230"/>
      <c r="O186" s="230"/>
      <c r="P186" s="230"/>
      <c r="Q186" s="230"/>
      <c r="R186" s="230"/>
      <c r="S186" s="230"/>
      <c r="T186" s="231"/>
      <c r="AT186" s="232" t="s">
        <v>191</v>
      </c>
      <c r="AU186" s="232" t="s">
        <v>85</v>
      </c>
      <c r="AV186" s="13" t="s">
        <v>85</v>
      </c>
      <c r="AW186" s="13" t="s">
        <v>32</v>
      </c>
      <c r="AX186" s="13" t="s">
        <v>76</v>
      </c>
      <c r="AY186" s="232" t="s">
        <v>182</v>
      </c>
    </row>
    <row r="187" spans="1:65" s="15" customFormat="1">
      <c r="B187" s="244"/>
      <c r="C187" s="245"/>
      <c r="D187" s="223" t="s">
        <v>191</v>
      </c>
      <c r="E187" s="246" t="s">
        <v>1</v>
      </c>
      <c r="F187" s="247" t="s">
        <v>202</v>
      </c>
      <c r="G187" s="245"/>
      <c r="H187" s="248">
        <v>43.155000000000001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AT187" s="254" t="s">
        <v>191</v>
      </c>
      <c r="AU187" s="254" t="s">
        <v>85</v>
      </c>
      <c r="AV187" s="15" t="s">
        <v>189</v>
      </c>
      <c r="AW187" s="15" t="s">
        <v>32</v>
      </c>
      <c r="AX187" s="15" t="s">
        <v>83</v>
      </c>
      <c r="AY187" s="254" t="s">
        <v>182</v>
      </c>
    </row>
    <row r="188" spans="1:65" s="2" customFormat="1" ht="16.5" customHeight="1">
      <c r="A188" s="34"/>
      <c r="B188" s="35"/>
      <c r="C188" s="208" t="s">
        <v>230</v>
      </c>
      <c r="D188" s="208" t="s">
        <v>184</v>
      </c>
      <c r="E188" s="209" t="s">
        <v>231</v>
      </c>
      <c r="F188" s="210" t="s">
        <v>232</v>
      </c>
      <c r="G188" s="211" t="s">
        <v>187</v>
      </c>
      <c r="H188" s="212">
        <v>1.536</v>
      </c>
      <c r="I188" s="213"/>
      <c r="J188" s="214">
        <f>ROUND(I188*H188,2)</f>
        <v>0</v>
      </c>
      <c r="K188" s="210" t="s">
        <v>188</v>
      </c>
      <c r="L188" s="39"/>
      <c r="M188" s="215" t="s">
        <v>1</v>
      </c>
      <c r="N188" s="216" t="s">
        <v>41</v>
      </c>
      <c r="O188" s="71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9" t="s">
        <v>189</v>
      </c>
      <c r="AT188" s="219" t="s">
        <v>184</v>
      </c>
      <c r="AU188" s="219" t="s">
        <v>85</v>
      </c>
      <c r="AY188" s="17" t="s">
        <v>182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7" t="s">
        <v>83</v>
      </c>
      <c r="BK188" s="220">
        <f>ROUND(I188*H188,2)</f>
        <v>0</v>
      </c>
      <c r="BL188" s="17" t="s">
        <v>189</v>
      </c>
      <c r="BM188" s="219" t="s">
        <v>233</v>
      </c>
    </row>
    <row r="189" spans="1:65" s="13" customFormat="1">
      <c r="B189" s="221"/>
      <c r="C189" s="222"/>
      <c r="D189" s="223" t="s">
        <v>191</v>
      </c>
      <c r="E189" s="224" t="s">
        <v>1</v>
      </c>
      <c r="F189" s="225" t="s">
        <v>219</v>
      </c>
      <c r="G189" s="222"/>
      <c r="H189" s="226">
        <v>1.536</v>
      </c>
      <c r="I189" s="227"/>
      <c r="J189" s="222"/>
      <c r="K189" s="222"/>
      <c r="L189" s="228"/>
      <c r="M189" s="229"/>
      <c r="N189" s="230"/>
      <c r="O189" s="230"/>
      <c r="P189" s="230"/>
      <c r="Q189" s="230"/>
      <c r="R189" s="230"/>
      <c r="S189" s="230"/>
      <c r="T189" s="231"/>
      <c r="AT189" s="232" t="s">
        <v>191</v>
      </c>
      <c r="AU189" s="232" t="s">
        <v>85</v>
      </c>
      <c r="AV189" s="13" t="s">
        <v>85</v>
      </c>
      <c r="AW189" s="13" t="s">
        <v>32</v>
      </c>
      <c r="AX189" s="13" t="s">
        <v>83</v>
      </c>
      <c r="AY189" s="232" t="s">
        <v>182</v>
      </c>
    </row>
    <row r="190" spans="1:65" s="2" customFormat="1" ht="16.5" customHeight="1">
      <c r="A190" s="34"/>
      <c r="B190" s="35"/>
      <c r="C190" s="208" t="s">
        <v>234</v>
      </c>
      <c r="D190" s="208" t="s">
        <v>184</v>
      </c>
      <c r="E190" s="209" t="s">
        <v>235</v>
      </c>
      <c r="F190" s="210" t="s">
        <v>236</v>
      </c>
      <c r="G190" s="211" t="s">
        <v>187</v>
      </c>
      <c r="H190" s="212">
        <v>6.423</v>
      </c>
      <c r="I190" s="213"/>
      <c r="J190" s="214">
        <f>ROUND(I190*H190,2)</f>
        <v>0</v>
      </c>
      <c r="K190" s="210" t="s">
        <v>188</v>
      </c>
      <c r="L190" s="39"/>
      <c r="M190" s="215" t="s">
        <v>1</v>
      </c>
      <c r="N190" s="216" t="s">
        <v>41</v>
      </c>
      <c r="O190" s="71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9" t="s">
        <v>189</v>
      </c>
      <c r="AT190" s="219" t="s">
        <v>184</v>
      </c>
      <c r="AU190" s="219" t="s">
        <v>85</v>
      </c>
      <c r="AY190" s="17" t="s">
        <v>182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7" t="s">
        <v>83</v>
      </c>
      <c r="BK190" s="220">
        <f>ROUND(I190*H190,2)</f>
        <v>0</v>
      </c>
      <c r="BL190" s="17" t="s">
        <v>189</v>
      </c>
      <c r="BM190" s="219" t="s">
        <v>237</v>
      </c>
    </row>
    <row r="191" spans="1:65" s="13" customFormat="1">
      <c r="B191" s="221"/>
      <c r="C191" s="222"/>
      <c r="D191" s="223" t="s">
        <v>191</v>
      </c>
      <c r="E191" s="224" t="s">
        <v>1</v>
      </c>
      <c r="F191" s="225" t="s">
        <v>207</v>
      </c>
      <c r="G191" s="222"/>
      <c r="H191" s="226">
        <v>6.423</v>
      </c>
      <c r="I191" s="227"/>
      <c r="J191" s="222"/>
      <c r="K191" s="222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191</v>
      </c>
      <c r="AU191" s="232" t="s">
        <v>85</v>
      </c>
      <c r="AV191" s="13" t="s">
        <v>85</v>
      </c>
      <c r="AW191" s="13" t="s">
        <v>32</v>
      </c>
      <c r="AX191" s="13" t="s">
        <v>83</v>
      </c>
      <c r="AY191" s="232" t="s">
        <v>182</v>
      </c>
    </row>
    <row r="192" spans="1:65" s="2" customFormat="1" ht="16.5" customHeight="1">
      <c r="A192" s="34"/>
      <c r="B192" s="35"/>
      <c r="C192" s="208" t="s">
        <v>238</v>
      </c>
      <c r="D192" s="208" t="s">
        <v>184</v>
      </c>
      <c r="E192" s="209" t="s">
        <v>239</v>
      </c>
      <c r="F192" s="210" t="s">
        <v>240</v>
      </c>
      <c r="G192" s="211" t="s">
        <v>187</v>
      </c>
      <c r="H192" s="212">
        <v>1.536</v>
      </c>
      <c r="I192" s="213"/>
      <c r="J192" s="214">
        <f>ROUND(I192*H192,2)</f>
        <v>0</v>
      </c>
      <c r="K192" s="210" t="s">
        <v>188</v>
      </c>
      <c r="L192" s="39"/>
      <c r="M192" s="215" t="s">
        <v>1</v>
      </c>
      <c r="N192" s="216" t="s">
        <v>41</v>
      </c>
      <c r="O192" s="71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9" t="s">
        <v>189</v>
      </c>
      <c r="AT192" s="219" t="s">
        <v>184</v>
      </c>
      <c r="AU192" s="219" t="s">
        <v>85</v>
      </c>
      <c r="AY192" s="17" t="s">
        <v>182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7" t="s">
        <v>83</v>
      </c>
      <c r="BK192" s="220">
        <f>ROUND(I192*H192,2)</f>
        <v>0</v>
      </c>
      <c r="BL192" s="17" t="s">
        <v>189</v>
      </c>
      <c r="BM192" s="219" t="s">
        <v>241</v>
      </c>
    </row>
    <row r="193" spans="1:65" s="13" customFormat="1">
      <c r="B193" s="221"/>
      <c r="C193" s="222"/>
      <c r="D193" s="223" t="s">
        <v>191</v>
      </c>
      <c r="E193" s="224" t="s">
        <v>1</v>
      </c>
      <c r="F193" s="225" t="s">
        <v>219</v>
      </c>
      <c r="G193" s="222"/>
      <c r="H193" s="226">
        <v>1.536</v>
      </c>
      <c r="I193" s="227"/>
      <c r="J193" s="222"/>
      <c r="K193" s="222"/>
      <c r="L193" s="228"/>
      <c r="M193" s="229"/>
      <c r="N193" s="230"/>
      <c r="O193" s="230"/>
      <c r="P193" s="230"/>
      <c r="Q193" s="230"/>
      <c r="R193" s="230"/>
      <c r="S193" s="230"/>
      <c r="T193" s="231"/>
      <c r="AT193" s="232" t="s">
        <v>191</v>
      </c>
      <c r="AU193" s="232" t="s">
        <v>85</v>
      </c>
      <c r="AV193" s="13" t="s">
        <v>85</v>
      </c>
      <c r="AW193" s="13" t="s">
        <v>32</v>
      </c>
      <c r="AX193" s="13" t="s">
        <v>83</v>
      </c>
      <c r="AY193" s="232" t="s">
        <v>182</v>
      </c>
    </row>
    <row r="194" spans="1:65" s="2" customFormat="1" ht="16.5" customHeight="1">
      <c r="A194" s="34"/>
      <c r="B194" s="35"/>
      <c r="C194" s="208" t="s">
        <v>242</v>
      </c>
      <c r="D194" s="208" t="s">
        <v>184</v>
      </c>
      <c r="E194" s="209" t="s">
        <v>243</v>
      </c>
      <c r="F194" s="210" t="s">
        <v>244</v>
      </c>
      <c r="G194" s="211" t="s">
        <v>187</v>
      </c>
      <c r="H194" s="212">
        <v>43.155000000000001</v>
      </c>
      <c r="I194" s="213"/>
      <c r="J194" s="214">
        <f>ROUND(I194*H194,2)</f>
        <v>0</v>
      </c>
      <c r="K194" s="210" t="s">
        <v>188</v>
      </c>
      <c r="L194" s="39"/>
      <c r="M194" s="215" t="s">
        <v>1</v>
      </c>
      <c r="N194" s="216" t="s">
        <v>41</v>
      </c>
      <c r="O194" s="71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9" t="s">
        <v>189</v>
      </c>
      <c r="AT194" s="219" t="s">
        <v>184</v>
      </c>
      <c r="AU194" s="219" t="s">
        <v>85</v>
      </c>
      <c r="AY194" s="17" t="s">
        <v>182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7" t="s">
        <v>83</v>
      </c>
      <c r="BK194" s="220">
        <f>ROUND(I194*H194,2)</f>
        <v>0</v>
      </c>
      <c r="BL194" s="17" t="s">
        <v>189</v>
      </c>
      <c r="BM194" s="219" t="s">
        <v>245</v>
      </c>
    </row>
    <row r="195" spans="1:65" s="13" customFormat="1">
      <c r="B195" s="221"/>
      <c r="C195" s="222"/>
      <c r="D195" s="223" t="s">
        <v>191</v>
      </c>
      <c r="E195" s="224" t="s">
        <v>1</v>
      </c>
      <c r="F195" s="225" t="s">
        <v>226</v>
      </c>
      <c r="G195" s="222"/>
      <c r="H195" s="226">
        <v>11.7</v>
      </c>
      <c r="I195" s="227"/>
      <c r="J195" s="222"/>
      <c r="K195" s="222"/>
      <c r="L195" s="228"/>
      <c r="M195" s="229"/>
      <c r="N195" s="230"/>
      <c r="O195" s="230"/>
      <c r="P195" s="230"/>
      <c r="Q195" s="230"/>
      <c r="R195" s="230"/>
      <c r="S195" s="230"/>
      <c r="T195" s="231"/>
      <c r="AT195" s="232" t="s">
        <v>191</v>
      </c>
      <c r="AU195" s="232" t="s">
        <v>85</v>
      </c>
      <c r="AV195" s="13" t="s">
        <v>85</v>
      </c>
      <c r="AW195" s="13" t="s">
        <v>32</v>
      </c>
      <c r="AX195" s="13" t="s">
        <v>76</v>
      </c>
      <c r="AY195" s="232" t="s">
        <v>182</v>
      </c>
    </row>
    <row r="196" spans="1:65" s="13" customFormat="1">
      <c r="B196" s="221"/>
      <c r="C196" s="222"/>
      <c r="D196" s="223" t="s">
        <v>191</v>
      </c>
      <c r="E196" s="224" t="s">
        <v>1</v>
      </c>
      <c r="F196" s="225" t="s">
        <v>246</v>
      </c>
      <c r="G196" s="222"/>
      <c r="H196" s="226">
        <v>1.08</v>
      </c>
      <c r="I196" s="227"/>
      <c r="J196" s="222"/>
      <c r="K196" s="222"/>
      <c r="L196" s="228"/>
      <c r="M196" s="229"/>
      <c r="N196" s="230"/>
      <c r="O196" s="230"/>
      <c r="P196" s="230"/>
      <c r="Q196" s="230"/>
      <c r="R196" s="230"/>
      <c r="S196" s="230"/>
      <c r="T196" s="231"/>
      <c r="AT196" s="232" t="s">
        <v>191</v>
      </c>
      <c r="AU196" s="232" t="s">
        <v>85</v>
      </c>
      <c r="AV196" s="13" t="s">
        <v>85</v>
      </c>
      <c r="AW196" s="13" t="s">
        <v>32</v>
      </c>
      <c r="AX196" s="13" t="s">
        <v>76</v>
      </c>
      <c r="AY196" s="232" t="s">
        <v>182</v>
      </c>
    </row>
    <row r="197" spans="1:65" s="13" customFormat="1">
      <c r="B197" s="221"/>
      <c r="C197" s="222"/>
      <c r="D197" s="223" t="s">
        <v>191</v>
      </c>
      <c r="E197" s="224" t="s">
        <v>1</v>
      </c>
      <c r="F197" s="225" t="s">
        <v>228</v>
      </c>
      <c r="G197" s="222"/>
      <c r="H197" s="226">
        <v>16.875</v>
      </c>
      <c r="I197" s="227"/>
      <c r="J197" s="222"/>
      <c r="K197" s="222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191</v>
      </c>
      <c r="AU197" s="232" t="s">
        <v>85</v>
      </c>
      <c r="AV197" s="13" t="s">
        <v>85</v>
      </c>
      <c r="AW197" s="13" t="s">
        <v>32</v>
      </c>
      <c r="AX197" s="13" t="s">
        <v>76</v>
      </c>
      <c r="AY197" s="232" t="s">
        <v>182</v>
      </c>
    </row>
    <row r="198" spans="1:65" s="13" customFormat="1">
      <c r="B198" s="221"/>
      <c r="C198" s="222"/>
      <c r="D198" s="223" t="s">
        <v>191</v>
      </c>
      <c r="E198" s="224" t="s">
        <v>1</v>
      </c>
      <c r="F198" s="225" t="s">
        <v>229</v>
      </c>
      <c r="G198" s="222"/>
      <c r="H198" s="226">
        <v>13.5</v>
      </c>
      <c r="I198" s="227"/>
      <c r="J198" s="222"/>
      <c r="K198" s="222"/>
      <c r="L198" s="228"/>
      <c r="M198" s="229"/>
      <c r="N198" s="230"/>
      <c r="O198" s="230"/>
      <c r="P198" s="230"/>
      <c r="Q198" s="230"/>
      <c r="R198" s="230"/>
      <c r="S198" s="230"/>
      <c r="T198" s="231"/>
      <c r="AT198" s="232" t="s">
        <v>191</v>
      </c>
      <c r="AU198" s="232" t="s">
        <v>85</v>
      </c>
      <c r="AV198" s="13" t="s">
        <v>85</v>
      </c>
      <c r="AW198" s="13" t="s">
        <v>32</v>
      </c>
      <c r="AX198" s="13" t="s">
        <v>76</v>
      </c>
      <c r="AY198" s="232" t="s">
        <v>182</v>
      </c>
    </row>
    <row r="199" spans="1:65" s="15" customFormat="1">
      <c r="B199" s="244"/>
      <c r="C199" s="245"/>
      <c r="D199" s="223" t="s">
        <v>191</v>
      </c>
      <c r="E199" s="246" t="s">
        <v>1</v>
      </c>
      <c r="F199" s="247" t="s">
        <v>202</v>
      </c>
      <c r="G199" s="245"/>
      <c r="H199" s="248">
        <v>43.155000000000001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AT199" s="254" t="s">
        <v>191</v>
      </c>
      <c r="AU199" s="254" t="s">
        <v>85</v>
      </c>
      <c r="AV199" s="15" t="s">
        <v>189</v>
      </c>
      <c r="AW199" s="15" t="s">
        <v>32</v>
      </c>
      <c r="AX199" s="15" t="s">
        <v>83</v>
      </c>
      <c r="AY199" s="254" t="s">
        <v>182</v>
      </c>
    </row>
    <row r="200" spans="1:65" s="2" customFormat="1" ht="16.5" customHeight="1">
      <c r="A200" s="34"/>
      <c r="B200" s="35"/>
      <c r="C200" s="208" t="s">
        <v>247</v>
      </c>
      <c r="D200" s="208" t="s">
        <v>184</v>
      </c>
      <c r="E200" s="209" t="s">
        <v>248</v>
      </c>
      <c r="F200" s="210" t="s">
        <v>249</v>
      </c>
      <c r="G200" s="211" t="s">
        <v>187</v>
      </c>
      <c r="H200" s="212">
        <v>6.423</v>
      </c>
      <c r="I200" s="213"/>
      <c r="J200" s="214">
        <f>ROUND(I200*H200,2)</f>
        <v>0</v>
      </c>
      <c r="K200" s="210" t="s">
        <v>188</v>
      </c>
      <c r="L200" s="39"/>
      <c r="M200" s="215" t="s">
        <v>1</v>
      </c>
      <c r="N200" s="216" t="s">
        <v>41</v>
      </c>
      <c r="O200" s="71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9" t="s">
        <v>189</v>
      </c>
      <c r="AT200" s="219" t="s">
        <v>184</v>
      </c>
      <c r="AU200" s="219" t="s">
        <v>85</v>
      </c>
      <c r="AY200" s="17" t="s">
        <v>182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7" t="s">
        <v>83</v>
      </c>
      <c r="BK200" s="220">
        <f>ROUND(I200*H200,2)</f>
        <v>0</v>
      </c>
      <c r="BL200" s="17" t="s">
        <v>189</v>
      </c>
      <c r="BM200" s="219" t="s">
        <v>250</v>
      </c>
    </row>
    <row r="201" spans="1:65" s="13" customFormat="1">
      <c r="B201" s="221"/>
      <c r="C201" s="222"/>
      <c r="D201" s="223" t="s">
        <v>191</v>
      </c>
      <c r="E201" s="224" t="s">
        <v>1</v>
      </c>
      <c r="F201" s="225" t="s">
        <v>207</v>
      </c>
      <c r="G201" s="222"/>
      <c r="H201" s="226">
        <v>6.423</v>
      </c>
      <c r="I201" s="227"/>
      <c r="J201" s="222"/>
      <c r="K201" s="222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191</v>
      </c>
      <c r="AU201" s="232" t="s">
        <v>85</v>
      </c>
      <c r="AV201" s="13" t="s">
        <v>85</v>
      </c>
      <c r="AW201" s="13" t="s">
        <v>32</v>
      </c>
      <c r="AX201" s="13" t="s">
        <v>83</v>
      </c>
      <c r="AY201" s="232" t="s">
        <v>182</v>
      </c>
    </row>
    <row r="202" spans="1:65" s="2" customFormat="1" ht="16.5" customHeight="1">
      <c r="A202" s="34"/>
      <c r="B202" s="35"/>
      <c r="C202" s="208" t="s">
        <v>251</v>
      </c>
      <c r="D202" s="208" t="s">
        <v>184</v>
      </c>
      <c r="E202" s="209" t="s">
        <v>252</v>
      </c>
      <c r="F202" s="210" t="s">
        <v>253</v>
      </c>
      <c r="G202" s="211" t="s">
        <v>187</v>
      </c>
      <c r="H202" s="212">
        <v>2.1</v>
      </c>
      <c r="I202" s="213"/>
      <c r="J202" s="214">
        <f>ROUND(I202*H202,2)</f>
        <v>0</v>
      </c>
      <c r="K202" s="210" t="s">
        <v>188</v>
      </c>
      <c r="L202" s="39"/>
      <c r="M202" s="215" t="s">
        <v>1</v>
      </c>
      <c r="N202" s="216" t="s">
        <v>41</v>
      </c>
      <c r="O202" s="71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9" t="s">
        <v>189</v>
      </c>
      <c r="AT202" s="219" t="s">
        <v>184</v>
      </c>
      <c r="AU202" s="219" t="s">
        <v>85</v>
      </c>
      <c r="AY202" s="17" t="s">
        <v>182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7" t="s">
        <v>83</v>
      </c>
      <c r="BK202" s="220">
        <f>ROUND(I202*H202,2)</f>
        <v>0</v>
      </c>
      <c r="BL202" s="17" t="s">
        <v>189</v>
      </c>
      <c r="BM202" s="219" t="s">
        <v>254</v>
      </c>
    </row>
    <row r="203" spans="1:65" s="13" customFormat="1">
      <c r="B203" s="221"/>
      <c r="C203" s="222"/>
      <c r="D203" s="223" t="s">
        <v>191</v>
      </c>
      <c r="E203" s="224" t="s">
        <v>1</v>
      </c>
      <c r="F203" s="225" t="s">
        <v>255</v>
      </c>
      <c r="G203" s="222"/>
      <c r="H203" s="226">
        <v>2.1</v>
      </c>
      <c r="I203" s="227"/>
      <c r="J203" s="222"/>
      <c r="K203" s="222"/>
      <c r="L203" s="228"/>
      <c r="M203" s="229"/>
      <c r="N203" s="230"/>
      <c r="O203" s="230"/>
      <c r="P203" s="230"/>
      <c r="Q203" s="230"/>
      <c r="R203" s="230"/>
      <c r="S203" s="230"/>
      <c r="T203" s="231"/>
      <c r="AT203" s="232" t="s">
        <v>191</v>
      </c>
      <c r="AU203" s="232" t="s">
        <v>85</v>
      </c>
      <c r="AV203" s="13" t="s">
        <v>85</v>
      </c>
      <c r="AW203" s="13" t="s">
        <v>32</v>
      </c>
      <c r="AX203" s="13" t="s">
        <v>83</v>
      </c>
      <c r="AY203" s="232" t="s">
        <v>182</v>
      </c>
    </row>
    <row r="204" spans="1:65" s="2" customFormat="1" ht="16.5" customHeight="1">
      <c r="A204" s="34"/>
      <c r="B204" s="35"/>
      <c r="C204" s="208" t="s">
        <v>256</v>
      </c>
      <c r="D204" s="208" t="s">
        <v>184</v>
      </c>
      <c r="E204" s="209" t="s">
        <v>257</v>
      </c>
      <c r="F204" s="210" t="s">
        <v>258</v>
      </c>
      <c r="G204" s="211" t="s">
        <v>187</v>
      </c>
      <c r="H204" s="212">
        <v>28.96</v>
      </c>
      <c r="I204" s="213"/>
      <c r="J204" s="214">
        <f>ROUND(I204*H204,2)</f>
        <v>0</v>
      </c>
      <c r="K204" s="210" t="s">
        <v>188</v>
      </c>
      <c r="L204" s="39"/>
      <c r="M204" s="215" t="s">
        <v>1</v>
      </c>
      <c r="N204" s="216" t="s">
        <v>41</v>
      </c>
      <c r="O204" s="71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9" t="s">
        <v>189</v>
      </c>
      <c r="AT204" s="219" t="s">
        <v>184</v>
      </c>
      <c r="AU204" s="219" t="s">
        <v>85</v>
      </c>
      <c r="AY204" s="17" t="s">
        <v>182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7" t="s">
        <v>83</v>
      </c>
      <c r="BK204" s="220">
        <f>ROUND(I204*H204,2)</f>
        <v>0</v>
      </c>
      <c r="BL204" s="17" t="s">
        <v>189</v>
      </c>
      <c r="BM204" s="219" t="s">
        <v>259</v>
      </c>
    </row>
    <row r="205" spans="1:65" s="13" customFormat="1">
      <c r="B205" s="221"/>
      <c r="C205" s="222"/>
      <c r="D205" s="223" t="s">
        <v>191</v>
      </c>
      <c r="E205" s="224" t="s">
        <v>1</v>
      </c>
      <c r="F205" s="225" t="s">
        <v>260</v>
      </c>
      <c r="G205" s="222"/>
      <c r="H205" s="226">
        <v>28.96</v>
      </c>
      <c r="I205" s="227"/>
      <c r="J205" s="222"/>
      <c r="K205" s="222"/>
      <c r="L205" s="228"/>
      <c r="M205" s="229"/>
      <c r="N205" s="230"/>
      <c r="O205" s="230"/>
      <c r="P205" s="230"/>
      <c r="Q205" s="230"/>
      <c r="R205" s="230"/>
      <c r="S205" s="230"/>
      <c r="T205" s="231"/>
      <c r="AT205" s="232" t="s">
        <v>191</v>
      </c>
      <c r="AU205" s="232" t="s">
        <v>85</v>
      </c>
      <c r="AV205" s="13" t="s">
        <v>85</v>
      </c>
      <c r="AW205" s="13" t="s">
        <v>32</v>
      </c>
      <c r="AX205" s="13" t="s">
        <v>83</v>
      </c>
      <c r="AY205" s="232" t="s">
        <v>182</v>
      </c>
    </row>
    <row r="206" spans="1:65" s="2" customFormat="1" ht="16.5" customHeight="1">
      <c r="A206" s="34"/>
      <c r="B206" s="35"/>
      <c r="C206" s="208" t="s">
        <v>261</v>
      </c>
      <c r="D206" s="208" t="s">
        <v>184</v>
      </c>
      <c r="E206" s="209" t="s">
        <v>262</v>
      </c>
      <c r="F206" s="210" t="s">
        <v>263</v>
      </c>
      <c r="G206" s="211" t="s">
        <v>187</v>
      </c>
      <c r="H206" s="212">
        <v>86.31</v>
      </c>
      <c r="I206" s="213"/>
      <c r="J206" s="214">
        <f>ROUND(I206*H206,2)</f>
        <v>0</v>
      </c>
      <c r="K206" s="210" t="s">
        <v>188</v>
      </c>
      <c r="L206" s="39"/>
      <c r="M206" s="215" t="s">
        <v>1</v>
      </c>
      <c r="N206" s="216" t="s">
        <v>41</v>
      </c>
      <c r="O206" s="71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9" t="s">
        <v>189</v>
      </c>
      <c r="AT206" s="219" t="s">
        <v>184</v>
      </c>
      <c r="AU206" s="219" t="s">
        <v>85</v>
      </c>
      <c r="AY206" s="17" t="s">
        <v>182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7" t="s">
        <v>83</v>
      </c>
      <c r="BK206" s="220">
        <f>ROUND(I206*H206,2)</f>
        <v>0</v>
      </c>
      <c r="BL206" s="17" t="s">
        <v>189</v>
      </c>
      <c r="BM206" s="219" t="s">
        <v>264</v>
      </c>
    </row>
    <row r="207" spans="1:65" s="13" customFormat="1">
      <c r="B207" s="221"/>
      <c r="C207" s="222"/>
      <c r="D207" s="223" t="s">
        <v>191</v>
      </c>
      <c r="E207" s="224" t="s">
        <v>1</v>
      </c>
      <c r="F207" s="225" t="s">
        <v>265</v>
      </c>
      <c r="G207" s="222"/>
      <c r="H207" s="226">
        <v>23.4</v>
      </c>
      <c r="I207" s="227"/>
      <c r="J207" s="222"/>
      <c r="K207" s="222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191</v>
      </c>
      <c r="AU207" s="232" t="s">
        <v>85</v>
      </c>
      <c r="AV207" s="13" t="s">
        <v>85</v>
      </c>
      <c r="AW207" s="13" t="s">
        <v>32</v>
      </c>
      <c r="AX207" s="13" t="s">
        <v>76</v>
      </c>
      <c r="AY207" s="232" t="s">
        <v>182</v>
      </c>
    </row>
    <row r="208" spans="1:65" s="13" customFormat="1">
      <c r="B208" s="221"/>
      <c r="C208" s="222"/>
      <c r="D208" s="223" t="s">
        <v>191</v>
      </c>
      <c r="E208" s="224" t="s">
        <v>1</v>
      </c>
      <c r="F208" s="225" t="s">
        <v>266</v>
      </c>
      <c r="G208" s="222"/>
      <c r="H208" s="226">
        <v>2.16</v>
      </c>
      <c r="I208" s="227"/>
      <c r="J208" s="222"/>
      <c r="K208" s="222"/>
      <c r="L208" s="228"/>
      <c r="M208" s="229"/>
      <c r="N208" s="230"/>
      <c r="O208" s="230"/>
      <c r="P208" s="230"/>
      <c r="Q208" s="230"/>
      <c r="R208" s="230"/>
      <c r="S208" s="230"/>
      <c r="T208" s="231"/>
      <c r="AT208" s="232" t="s">
        <v>191</v>
      </c>
      <c r="AU208" s="232" t="s">
        <v>85</v>
      </c>
      <c r="AV208" s="13" t="s">
        <v>85</v>
      </c>
      <c r="AW208" s="13" t="s">
        <v>32</v>
      </c>
      <c r="AX208" s="13" t="s">
        <v>76</v>
      </c>
      <c r="AY208" s="232" t="s">
        <v>182</v>
      </c>
    </row>
    <row r="209" spans="1:65" s="13" customFormat="1">
      <c r="B209" s="221"/>
      <c r="C209" s="222"/>
      <c r="D209" s="223" t="s">
        <v>191</v>
      </c>
      <c r="E209" s="224" t="s">
        <v>1</v>
      </c>
      <c r="F209" s="225" t="s">
        <v>267</v>
      </c>
      <c r="G209" s="222"/>
      <c r="H209" s="226">
        <v>33.75</v>
      </c>
      <c r="I209" s="227"/>
      <c r="J209" s="222"/>
      <c r="K209" s="222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191</v>
      </c>
      <c r="AU209" s="232" t="s">
        <v>85</v>
      </c>
      <c r="AV209" s="13" t="s">
        <v>85</v>
      </c>
      <c r="AW209" s="13" t="s">
        <v>32</v>
      </c>
      <c r="AX209" s="13" t="s">
        <v>76</v>
      </c>
      <c r="AY209" s="232" t="s">
        <v>182</v>
      </c>
    </row>
    <row r="210" spans="1:65" s="13" customFormat="1">
      <c r="B210" s="221"/>
      <c r="C210" s="222"/>
      <c r="D210" s="223" t="s">
        <v>191</v>
      </c>
      <c r="E210" s="224" t="s">
        <v>1</v>
      </c>
      <c r="F210" s="225" t="s">
        <v>268</v>
      </c>
      <c r="G210" s="222"/>
      <c r="H210" s="226">
        <v>27</v>
      </c>
      <c r="I210" s="227"/>
      <c r="J210" s="222"/>
      <c r="K210" s="222"/>
      <c r="L210" s="228"/>
      <c r="M210" s="229"/>
      <c r="N210" s="230"/>
      <c r="O210" s="230"/>
      <c r="P210" s="230"/>
      <c r="Q210" s="230"/>
      <c r="R210" s="230"/>
      <c r="S210" s="230"/>
      <c r="T210" s="231"/>
      <c r="AT210" s="232" t="s">
        <v>191</v>
      </c>
      <c r="AU210" s="232" t="s">
        <v>85</v>
      </c>
      <c r="AV210" s="13" t="s">
        <v>85</v>
      </c>
      <c r="AW210" s="13" t="s">
        <v>32</v>
      </c>
      <c r="AX210" s="13" t="s">
        <v>76</v>
      </c>
      <c r="AY210" s="232" t="s">
        <v>182</v>
      </c>
    </row>
    <row r="211" spans="1:65" s="15" customFormat="1">
      <c r="B211" s="244"/>
      <c r="C211" s="245"/>
      <c r="D211" s="223" t="s">
        <v>191</v>
      </c>
      <c r="E211" s="246" t="s">
        <v>1</v>
      </c>
      <c r="F211" s="247" t="s">
        <v>202</v>
      </c>
      <c r="G211" s="245"/>
      <c r="H211" s="248">
        <v>86.31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AT211" s="254" t="s">
        <v>191</v>
      </c>
      <c r="AU211" s="254" t="s">
        <v>85</v>
      </c>
      <c r="AV211" s="15" t="s">
        <v>189</v>
      </c>
      <c r="AW211" s="15" t="s">
        <v>32</v>
      </c>
      <c r="AX211" s="15" t="s">
        <v>83</v>
      </c>
      <c r="AY211" s="254" t="s">
        <v>182</v>
      </c>
    </row>
    <row r="212" spans="1:65" s="2" customFormat="1" ht="16.5" customHeight="1">
      <c r="A212" s="34"/>
      <c r="B212" s="35"/>
      <c r="C212" s="208" t="s">
        <v>8</v>
      </c>
      <c r="D212" s="208" t="s">
        <v>184</v>
      </c>
      <c r="E212" s="209" t="s">
        <v>269</v>
      </c>
      <c r="F212" s="210" t="s">
        <v>270</v>
      </c>
      <c r="G212" s="211" t="s">
        <v>187</v>
      </c>
      <c r="H212" s="212">
        <v>57.387999999999998</v>
      </c>
      <c r="I212" s="213"/>
      <c r="J212" s="214">
        <f>ROUND(I212*H212,2)</f>
        <v>0</v>
      </c>
      <c r="K212" s="210" t="s">
        <v>188</v>
      </c>
      <c r="L212" s="39"/>
      <c r="M212" s="215" t="s">
        <v>1</v>
      </c>
      <c r="N212" s="216" t="s">
        <v>41</v>
      </c>
      <c r="O212" s="71"/>
      <c r="P212" s="217">
        <f>O212*H212</f>
        <v>0</v>
      </c>
      <c r="Q212" s="217">
        <v>0</v>
      </c>
      <c r="R212" s="217">
        <f>Q212*H212</f>
        <v>0</v>
      </c>
      <c r="S212" s="217">
        <v>0</v>
      </c>
      <c r="T212" s="21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9" t="s">
        <v>189</v>
      </c>
      <c r="AT212" s="219" t="s">
        <v>184</v>
      </c>
      <c r="AU212" s="219" t="s">
        <v>85</v>
      </c>
      <c r="AY212" s="17" t="s">
        <v>182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7" t="s">
        <v>83</v>
      </c>
      <c r="BK212" s="220">
        <f>ROUND(I212*H212,2)</f>
        <v>0</v>
      </c>
      <c r="BL212" s="17" t="s">
        <v>189</v>
      </c>
      <c r="BM212" s="219" t="s">
        <v>271</v>
      </c>
    </row>
    <row r="213" spans="1:65" s="13" customFormat="1">
      <c r="B213" s="221"/>
      <c r="C213" s="222"/>
      <c r="D213" s="223" t="s">
        <v>191</v>
      </c>
      <c r="E213" s="224" t="s">
        <v>1</v>
      </c>
      <c r="F213" s="225" t="s">
        <v>272</v>
      </c>
      <c r="G213" s="222"/>
      <c r="H213" s="226">
        <v>16.704999999999998</v>
      </c>
      <c r="I213" s="227"/>
      <c r="J213" s="222"/>
      <c r="K213" s="222"/>
      <c r="L213" s="228"/>
      <c r="M213" s="229"/>
      <c r="N213" s="230"/>
      <c r="O213" s="230"/>
      <c r="P213" s="230"/>
      <c r="Q213" s="230"/>
      <c r="R213" s="230"/>
      <c r="S213" s="230"/>
      <c r="T213" s="231"/>
      <c r="AT213" s="232" t="s">
        <v>191</v>
      </c>
      <c r="AU213" s="232" t="s">
        <v>85</v>
      </c>
      <c r="AV213" s="13" t="s">
        <v>85</v>
      </c>
      <c r="AW213" s="13" t="s">
        <v>32</v>
      </c>
      <c r="AX213" s="13" t="s">
        <v>76</v>
      </c>
      <c r="AY213" s="232" t="s">
        <v>182</v>
      </c>
    </row>
    <row r="214" spans="1:65" s="13" customFormat="1">
      <c r="B214" s="221"/>
      <c r="C214" s="222"/>
      <c r="D214" s="223" t="s">
        <v>191</v>
      </c>
      <c r="E214" s="224" t="s">
        <v>1</v>
      </c>
      <c r="F214" s="225" t="s">
        <v>273</v>
      </c>
      <c r="G214" s="222"/>
      <c r="H214" s="226">
        <v>19.605</v>
      </c>
      <c r="I214" s="227"/>
      <c r="J214" s="222"/>
      <c r="K214" s="222"/>
      <c r="L214" s="228"/>
      <c r="M214" s="229"/>
      <c r="N214" s="230"/>
      <c r="O214" s="230"/>
      <c r="P214" s="230"/>
      <c r="Q214" s="230"/>
      <c r="R214" s="230"/>
      <c r="S214" s="230"/>
      <c r="T214" s="231"/>
      <c r="AT214" s="232" t="s">
        <v>191</v>
      </c>
      <c r="AU214" s="232" t="s">
        <v>85</v>
      </c>
      <c r="AV214" s="13" t="s">
        <v>85</v>
      </c>
      <c r="AW214" s="13" t="s">
        <v>32</v>
      </c>
      <c r="AX214" s="13" t="s">
        <v>76</v>
      </c>
      <c r="AY214" s="232" t="s">
        <v>182</v>
      </c>
    </row>
    <row r="215" spans="1:65" s="13" customFormat="1">
      <c r="B215" s="221"/>
      <c r="C215" s="222"/>
      <c r="D215" s="223" t="s">
        <v>191</v>
      </c>
      <c r="E215" s="224" t="s">
        <v>1</v>
      </c>
      <c r="F215" s="225" t="s">
        <v>274</v>
      </c>
      <c r="G215" s="222"/>
      <c r="H215" s="226">
        <v>21.077999999999999</v>
      </c>
      <c r="I215" s="227"/>
      <c r="J215" s="222"/>
      <c r="K215" s="222"/>
      <c r="L215" s="228"/>
      <c r="M215" s="229"/>
      <c r="N215" s="230"/>
      <c r="O215" s="230"/>
      <c r="P215" s="230"/>
      <c r="Q215" s="230"/>
      <c r="R215" s="230"/>
      <c r="S215" s="230"/>
      <c r="T215" s="231"/>
      <c r="AT215" s="232" t="s">
        <v>191</v>
      </c>
      <c r="AU215" s="232" t="s">
        <v>85</v>
      </c>
      <c r="AV215" s="13" t="s">
        <v>85</v>
      </c>
      <c r="AW215" s="13" t="s">
        <v>32</v>
      </c>
      <c r="AX215" s="13" t="s">
        <v>76</v>
      </c>
      <c r="AY215" s="232" t="s">
        <v>182</v>
      </c>
    </row>
    <row r="216" spans="1:65" s="15" customFormat="1">
      <c r="B216" s="244"/>
      <c r="C216" s="245"/>
      <c r="D216" s="223" t="s">
        <v>191</v>
      </c>
      <c r="E216" s="246" t="s">
        <v>1</v>
      </c>
      <c r="F216" s="247" t="s">
        <v>202</v>
      </c>
      <c r="G216" s="245"/>
      <c r="H216" s="248">
        <v>57.388000000000005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AT216" s="254" t="s">
        <v>191</v>
      </c>
      <c r="AU216" s="254" t="s">
        <v>85</v>
      </c>
      <c r="AV216" s="15" t="s">
        <v>189</v>
      </c>
      <c r="AW216" s="15" t="s">
        <v>32</v>
      </c>
      <c r="AX216" s="15" t="s">
        <v>83</v>
      </c>
      <c r="AY216" s="254" t="s">
        <v>182</v>
      </c>
    </row>
    <row r="217" spans="1:65" s="2" customFormat="1" ht="21.75" customHeight="1">
      <c r="A217" s="34"/>
      <c r="B217" s="35"/>
      <c r="C217" s="208" t="s">
        <v>275</v>
      </c>
      <c r="D217" s="208" t="s">
        <v>184</v>
      </c>
      <c r="E217" s="209" t="s">
        <v>276</v>
      </c>
      <c r="F217" s="210" t="s">
        <v>277</v>
      </c>
      <c r="G217" s="211" t="s">
        <v>187</v>
      </c>
      <c r="H217" s="212">
        <v>21.077999999999999</v>
      </c>
      <c r="I217" s="213"/>
      <c r="J217" s="214">
        <f>ROUND(I217*H217,2)</f>
        <v>0</v>
      </c>
      <c r="K217" s="210" t="s">
        <v>188</v>
      </c>
      <c r="L217" s="39"/>
      <c r="M217" s="215" t="s">
        <v>1</v>
      </c>
      <c r="N217" s="216" t="s">
        <v>41</v>
      </c>
      <c r="O217" s="71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9" t="s">
        <v>189</v>
      </c>
      <c r="AT217" s="219" t="s">
        <v>184</v>
      </c>
      <c r="AU217" s="219" t="s">
        <v>85</v>
      </c>
      <c r="AY217" s="17" t="s">
        <v>182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7" t="s">
        <v>83</v>
      </c>
      <c r="BK217" s="220">
        <f>ROUND(I217*H217,2)</f>
        <v>0</v>
      </c>
      <c r="BL217" s="17" t="s">
        <v>189</v>
      </c>
      <c r="BM217" s="219" t="s">
        <v>278</v>
      </c>
    </row>
    <row r="218" spans="1:65" s="13" customFormat="1">
      <c r="B218" s="221"/>
      <c r="C218" s="222"/>
      <c r="D218" s="223" t="s">
        <v>191</v>
      </c>
      <c r="E218" s="224" t="s">
        <v>1</v>
      </c>
      <c r="F218" s="225" t="s">
        <v>274</v>
      </c>
      <c r="G218" s="222"/>
      <c r="H218" s="226">
        <v>21.077999999999999</v>
      </c>
      <c r="I218" s="227"/>
      <c r="J218" s="222"/>
      <c r="K218" s="222"/>
      <c r="L218" s="228"/>
      <c r="M218" s="229"/>
      <c r="N218" s="230"/>
      <c r="O218" s="230"/>
      <c r="P218" s="230"/>
      <c r="Q218" s="230"/>
      <c r="R218" s="230"/>
      <c r="S218" s="230"/>
      <c r="T218" s="231"/>
      <c r="AT218" s="232" t="s">
        <v>191</v>
      </c>
      <c r="AU218" s="232" t="s">
        <v>85</v>
      </c>
      <c r="AV218" s="13" t="s">
        <v>85</v>
      </c>
      <c r="AW218" s="13" t="s">
        <v>32</v>
      </c>
      <c r="AX218" s="13" t="s">
        <v>83</v>
      </c>
      <c r="AY218" s="232" t="s">
        <v>182</v>
      </c>
    </row>
    <row r="219" spans="1:65" s="2" customFormat="1" ht="16.5" customHeight="1">
      <c r="A219" s="34"/>
      <c r="B219" s="35"/>
      <c r="C219" s="208" t="s">
        <v>279</v>
      </c>
      <c r="D219" s="208" t="s">
        <v>184</v>
      </c>
      <c r="E219" s="209" t="s">
        <v>280</v>
      </c>
      <c r="F219" s="210" t="s">
        <v>281</v>
      </c>
      <c r="G219" s="211" t="s">
        <v>187</v>
      </c>
      <c r="H219" s="212">
        <v>79.203999999999994</v>
      </c>
      <c r="I219" s="213"/>
      <c r="J219" s="214">
        <f>ROUND(I219*H219,2)</f>
        <v>0</v>
      </c>
      <c r="K219" s="210" t="s">
        <v>188</v>
      </c>
      <c r="L219" s="39"/>
      <c r="M219" s="215" t="s">
        <v>1</v>
      </c>
      <c r="N219" s="216" t="s">
        <v>41</v>
      </c>
      <c r="O219" s="71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9" t="s">
        <v>189</v>
      </c>
      <c r="AT219" s="219" t="s">
        <v>184</v>
      </c>
      <c r="AU219" s="219" t="s">
        <v>85</v>
      </c>
      <c r="AY219" s="17" t="s">
        <v>182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7" t="s">
        <v>83</v>
      </c>
      <c r="BK219" s="220">
        <f>ROUND(I219*H219,2)</f>
        <v>0</v>
      </c>
      <c r="BL219" s="17" t="s">
        <v>189</v>
      </c>
      <c r="BM219" s="219" t="s">
        <v>282</v>
      </c>
    </row>
    <row r="220" spans="1:65" s="13" customFormat="1">
      <c r="B220" s="221"/>
      <c r="C220" s="222"/>
      <c r="D220" s="223" t="s">
        <v>191</v>
      </c>
      <c r="E220" s="224" t="s">
        <v>1</v>
      </c>
      <c r="F220" s="225" t="s">
        <v>283</v>
      </c>
      <c r="G220" s="222"/>
      <c r="H220" s="226">
        <v>150.61500000000001</v>
      </c>
      <c r="I220" s="227"/>
      <c r="J220" s="222"/>
      <c r="K220" s="222"/>
      <c r="L220" s="228"/>
      <c r="M220" s="229"/>
      <c r="N220" s="230"/>
      <c r="O220" s="230"/>
      <c r="P220" s="230"/>
      <c r="Q220" s="230"/>
      <c r="R220" s="230"/>
      <c r="S220" s="230"/>
      <c r="T220" s="231"/>
      <c r="AT220" s="232" t="s">
        <v>191</v>
      </c>
      <c r="AU220" s="232" t="s">
        <v>85</v>
      </c>
      <c r="AV220" s="13" t="s">
        <v>85</v>
      </c>
      <c r="AW220" s="13" t="s">
        <v>32</v>
      </c>
      <c r="AX220" s="13" t="s">
        <v>76</v>
      </c>
      <c r="AY220" s="232" t="s">
        <v>182</v>
      </c>
    </row>
    <row r="221" spans="1:65" s="14" customFormat="1">
      <c r="B221" s="233"/>
      <c r="C221" s="234"/>
      <c r="D221" s="223" t="s">
        <v>191</v>
      </c>
      <c r="E221" s="235" t="s">
        <v>1</v>
      </c>
      <c r="F221" s="236" t="s">
        <v>284</v>
      </c>
      <c r="G221" s="234"/>
      <c r="H221" s="237">
        <v>150.61500000000001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AT221" s="243" t="s">
        <v>191</v>
      </c>
      <c r="AU221" s="243" t="s">
        <v>85</v>
      </c>
      <c r="AV221" s="14" t="s">
        <v>195</v>
      </c>
      <c r="AW221" s="14" t="s">
        <v>32</v>
      </c>
      <c r="AX221" s="14" t="s">
        <v>76</v>
      </c>
      <c r="AY221" s="243" t="s">
        <v>182</v>
      </c>
    </row>
    <row r="222" spans="1:65" s="13" customFormat="1">
      <c r="B222" s="221"/>
      <c r="C222" s="222"/>
      <c r="D222" s="223" t="s">
        <v>191</v>
      </c>
      <c r="E222" s="224" t="s">
        <v>1</v>
      </c>
      <c r="F222" s="225" t="s">
        <v>285</v>
      </c>
      <c r="G222" s="222"/>
      <c r="H222" s="226">
        <v>22.71</v>
      </c>
      <c r="I222" s="227"/>
      <c r="J222" s="222"/>
      <c r="K222" s="222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191</v>
      </c>
      <c r="AU222" s="232" t="s">
        <v>85</v>
      </c>
      <c r="AV222" s="13" t="s">
        <v>85</v>
      </c>
      <c r="AW222" s="13" t="s">
        <v>32</v>
      </c>
      <c r="AX222" s="13" t="s">
        <v>76</v>
      </c>
      <c r="AY222" s="232" t="s">
        <v>182</v>
      </c>
    </row>
    <row r="223" spans="1:65" s="13" customFormat="1">
      <c r="B223" s="221"/>
      <c r="C223" s="222"/>
      <c r="D223" s="223" t="s">
        <v>191</v>
      </c>
      <c r="E223" s="224" t="s">
        <v>1</v>
      </c>
      <c r="F223" s="225" t="s">
        <v>286</v>
      </c>
      <c r="G223" s="222"/>
      <c r="H223" s="226">
        <v>33.75</v>
      </c>
      <c r="I223" s="227"/>
      <c r="J223" s="222"/>
      <c r="K223" s="222"/>
      <c r="L223" s="228"/>
      <c r="M223" s="229"/>
      <c r="N223" s="230"/>
      <c r="O223" s="230"/>
      <c r="P223" s="230"/>
      <c r="Q223" s="230"/>
      <c r="R223" s="230"/>
      <c r="S223" s="230"/>
      <c r="T223" s="231"/>
      <c r="AT223" s="232" t="s">
        <v>191</v>
      </c>
      <c r="AU223" s="232" t="s">
        <v>85</v>
      </c>
      <c r="AV223" s="13" t="s">
        <v>85</v>
      </c>
      <c r="AW223" s="13" t="s">
        <v>32</v>
      </c>
      <c r="AX223" s="13" t="s">
        <v>76</v>
      </c>
      <c r="AY223" s="232" t="s">
        <v>182</v>
      </c>
    </row>
    <row r="224" spans="1:65" s="13" customFormat="1">
      <c r="B224" s="221"/>
      <c r="C224" s="222"/>
      <c r="D224" s="223" t="s">
        <v>191</v>
      </c>
      <c r="E224" s="224" t="s">
        <v>1</v>
      </c>
      <c r="F224" s="225" t="s">
        <v>287</v>
      </c>
      <c r="G224" s="222"/>
      <c r="H224" s="226">
        <v>27</v>
      </c>
      <c r="I224" s="227"/>
      <c r="J224" s="222"/>
      <c r="K224" s="222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191</v>
      </c>
      <c r="AU224" s="232" t="s">
        <v>85</v>
      </c>
      <c r="AV224" s="13" t="s">
        <v>85</v>
      </c>
      <c r="AW224" s="13" t="s">
        <v>32</v>
      </c>
      <c r="AX224" s="13" t="s">
        <v>76</v>
      </c>
      <c r="AY224" s="232" t="s">
        <v>182</v>
      </c>
    </row>
    <row r="225" spans="1:65" s="13" customFormat="1">
      <c r="B225" s="221"/>
      <c r="C225" s="222"/>
      <c r="D225" s="223" t="s">
        <v>191</v>
      </c>
      <c r="E225" s="224" t="s">
        <v>1</v>
      </c>
      <c r="F225" s="225" t="s">
        <v>288</v>
      </c>
      <c r="G225" s="222"/>
      <c r="H225" s="226">
        <v>4.6559999999999997</v>
      </c>
      <c r="I225" s="227"/>
      <c r="J225" s="222"/>
      <c r="K225" s="222"/>
      <c r="L225" s="228"/>
      <c r="M225" s="229"/>
      <c r="N225" s="230"/>
      <c r="O225" s="230"/>
      <c r="P225" s="230"/>
      <c r="Q225" s="230"/>
      <c r="R225" s="230"/>
      <c r="S225" s="230"/>
      <c r="T225" s="231"/>
      <c r="AT225" s="232" t="s">
        <v>191</v>
      </c>
      <c r="AU225" s="232" t="s">
        <v>85</v>
      </c>
      <c r="AV225" s="13" t="s">
        <v>85</v>
      </c>
      <c r="AW225" s="13" t="s">
        <v>32</v>
      </c>
      <c r="AX225" s="13" t="s">
        <v>76</v>
      </c>
      <c r="AY225" s="232" t="s">
        <v>182</v>
      </c>
    </row>
    <row r="226" spans="1:65" s="13" customFormat="1">
      <c r="B226" s="221"/>
      <c r="C226" s="222"/>
      <c r="D226" s="223" t="s">
        <v>191</v>
      </c>
      <c r="E226" s="224" t="s">
        <v>1</v>
      </c>
      <c r="F226" s="225" t="s">
        <v>289</v>
      </c>
      <c r="G226" s="222"/>
      <c r="H226" s="226">
        <v>-15.685</v>
      </c>
      <c r="I226" s="227"/>
      <c r="J226" s="222"/>
      <c r="K226" s="222"/>
      <c r="L226" s="228"/>
      <c r="M226" s="229"/>
      <c r="N226" s="230"/>
      <c r="O226" s="230"/>
      <c r="P226" s="230"/>
      <c r="Q226" s="230"/>
      <c r="R226" s="230"/>
      <c r="S226" s="230"/>
      <c r="T226" s="231"/>
      <c r="AT226" s="232" t="s">
        <v>191</v>
      </c>
      <c r="AU226" s="232" t="s">
        <v>85</v>
      </c>
      <c r="AV226" s="13" t="s">
        <v>85</v>
      </c>
      <c r="AW226" s="13" t="s">
        <v>32</v>
      </c>
      <c r="AX226" s="13" t="s">
        <v>76</v>
      </c>
      <c r="AY226" s="232" t="s">
        <v>182</v>
      </c>
    </row>
    <row r="227" spans="1:65" s="13" customFormat="1">
      <c r="B227" s="221"/>
      <c r="C227" s="222"/>
      <c r="D227" s="223" t="s">
        <v>191</v>
      </c>
      <c r="E227" s="224" t="s">
        <v>1</v>
      </c>
      <c r="F227" s="225" t="s">
        <v>290</v>
      </c>
      <c r="G227" s="222"/>
      <c r="H227" s="226">
        <v>-1.02</v>
      </c>
      <c r="I227" s="227"/>
      <c r="J227" s="222"/>
      <c r="K227" s="222"/>
      <c r="L227" s="228"/>
      <c r="M227" s="229"/>
      <c r="N227" s="230"/>
      <c r="O227" s="230"/>
      <c r="P227" s="230"/>
      <c r="Q227" s="230"/>
      <c r="R227" s="230"/>
      <c r="S227" s="230"/>
      <c r="T227" s="231"/>
      <c r="AT227" s="232" t="s">
        <v>191</v>
      </c>
      <c r="AU227" s="232" t="s">
        <v>85</v>
      </c>
      <c r="AV227" s="13" t="s">
        <v>85</v>
      </c>
      <c r="AW227" s="13" t="s">
        <v>32</v>
      </c>
      <c r="AX227" s="13" t="s">
        <v>76</v>
      </c>
      <c r="AY227" s="232" t="s">
        <v>182</v>
      </c>
    </row>
    <row r="228" spans="1:65" s="14" customFormat="1">
      <c r="B228" s="233"/>
      <c r="C228" s="234"/>
      <c r="D228" s="223" t="s">
        <v>191</v>
      </c>
      <c r="E228" s="235" t="s">
        <v>1</v>
      </c>
      <c r="F228" s="236" t="s">
        <v>291</v>
      </c>
      <c r="G228" s="234"/>
      <c r="H228" s="237">
        <v>71.411000000000016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AT228" s="243" t="s">
        <v>191</v>
      </c>
      <c r="AU228" s="243" t="s">
        <v>85</v>
      </c>
      <c r="AV228" s="14" t="s">
        <v>195</v>
      </c>
      <c r="AW228" s="14" t="s">
        <v>32</v>
      </c>
      <c r="AX228" s="14" t="s">
        <v>76</v>
      </c>
      <c r="AY228" s="243" t="s">
        <v>182</v>
      </c>
    </row>
    <row r="229" spans="1:65" s="13" customFormat="1">
      <c r="B229" s="221"/>
      <c r="C229" s="222"/>
      <c r="D229" s="223" t="s">
        <v>191</v>
      </c>
      <c r="E229" s="224" t="s">
        <v>1</v>
      </c>
      <c r="F229" s="225" t="s">
        <v>292</v>
      </c>
      <c r="G229" s="222"/>
      <c r="H229" s="226">
        <v>79.203999999999994</v>
      </c>
      <c r="I229" s="227"/>
      <c r="J229" s="222"/>
      <c r="K229" s="222"/>
      <c r="L229" s="228"/>
      <c r="M229" s="229"/>
      <c r="N229" s="230"/>
      <c r="O229" s="230"/>
      <c r="P229" s="230"/>
      <c r="Q229" s="230"/>
      <c r="R229" s="230"/>
      <c r="S229" s="230"/>
      <c r="T229" s="231"/>
      <c r="AT229" s="232" t="s">
        <v>191</v>
      </c>
      <c r="AU229" s="232" t="s">
        <v>85</v>
      </c>
      <c r="AV229" s="13" t="s">
        <v>85</v>
      </c>
      <c r="AW229" s="13" t="s">
        <v>32</v>
      </c>
      <c r="AX229" s="13" t="s">
        <v>83</v>
      </c>
      <c r="AY229" s="232" t="s">
        <v>182</v>
      </c>
    </row>
    <row r="230" spans="1:65" s="2" customFormat="1" ht="21.75" customHeight="1">
      <c r="A230" s="34"/>
      <c r="B230" s="35"/>
      <c r="C230" s="208" t="s">
        <v>293</v>
      </c>
      <c r="D230" s="208" t="s">
        <v>184</v>
      </c>
      <c r="E230" s="209" t="s">
        <v>294</v>
      </c>
      <c r="F230" s="210" t="s">
        <v>295</v>
      </c>
      <c r="G230" s="211" t="s">
        <v>187</v>
      </c>
      <c r="H230" s="212">
        <v>1980.1</v>
      </c>
      <c r="I230" s="213"/>
      <c r="J230" s="214">
        <f>ROUND(I230*H230,2)</f>
        <v>0</v>
      </c>
      <c r="K230" s="210" t="s">
        <v>188</v>
      </c>
      <c r="L230" s="39"/>
      <c r="M230" s="215" t="s">
        <v>1</v>
      </c>
      <c r="N230" s="216" t="s">
        <v>41</v>
      </c>
      <c r="O230" s="71"/>
      <c r="P230" s="217">
        <f>O230*H230</f>
        <v>0</v>
      </c>
      <c r="Q230" s="217">
        <v>0</v>
      </c>
      <c r="R230" s="217">
        <f>Q230*H230</f>
        <v>0</v>
      </c>
      <c r="S230" s="217">
        <v>0</v>
      </c>
      <c r="T230" s="21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9" t="s">
        <v>189</v>
      </c>
      <c r="AT230" s="219" t="s">
        <v>184</v>
      </c>
      <c r="AU230" s="219" t="s">
        <v>85</v>
      </c>
      <c r="AY230" s="17" t="s">
        <v>182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17" t="s">
        <v>83</v>
      </c>
      <c r="BK230" s="220">
        <f>ROUND(I230*H230,2)</f>
        <v>0</v>
      </c>
      <c r="BL230" s="17" t="s">
        <v>189</v>
      </c>
      <c r="BM230" s="219" t="s">
        <v>296</v>
      </c>
    </row>
    <row r="231" spans="1:65" s="13" customFormat="1">
      <c r="B231" s="221"/>
      <c r="C231" s="222"/>
      <c r="D231" s="223" t="s">
        <v>191</v>
      </c>
      <c r="E231" s="224" t="s">
        <v>1</v>
      </c>
      <c r="F231" s="225" t="s">
        <v>297</v>
      </c>
      <c r="G231" s="222"/>
      <c r="H231" s="226">
        <v>1980.1</v>
      </c>
      <c r="I231" s="227"/>
      <c r="J231" s="222"/>
      <c r="K231" s="222"/>
      <c r="L231" s="228"/>
      <c r="M231" s="229"/>
      <c r="N231" s="230"/>
      <c r="O231" s="230"/>
      <c r="P231" s="230"/>
      <c r="Q231" s="230"/>
      <c r="R231" s="230"/>
      <c r="S231" s="230"/>
      <c r="T231" s="231"/>
      <c r="AT231" s="232" t="s">
        <v>191</v>
      </c>
      <c r="AU231" s="232" t="s">
        <v>85</v>
      </c>
      <c r="AV231" s="13" t="s">
        <v>85</v>
      </c>
      <c r="AW231" s="13" t="s">
        <v>32</v>
      </c>
      <c r="AX231" s="13" t="s">
        <v>83</v>
      </c>
      <c r="AY231" s="232" t="s">
        <v>182</v>
      </c>
    </row>
    <row r="232" spans="1:65" s="2" customFormat="1" ht="16.5" customHeight="1">
      <c r="A232" s="34"/>
      <c r="B232" s="35"/>
      <c r="C232" s="208" t="s">
        <v>298</v>
      </c>
      <c r="D232" s="208" t="s">
        <v>184</v>
      </c>
      <c r="E232" s="209" t="s">
        <v>299</v>
      </c>
      <c r="F232" s="210" t="s">
        <v>300</v>
      </c>
      <c r="G232" s="211" t="s">
        <v>301</v>
      </c>
      <c r="H232" s="212">
        <v>126.726</v>
      </c>
      <c r="I232" s="213"/>
      <c r="J232" s="214">
        <f>ROUND(I232*H232,2)</f>
        <v>0</v>
      </c>
      <c r="K232" s="210" t="s">
        <v>188</v>
      </c>
      <c r="L232" s="39"/>
      <c r="M232" s="215" t="s">
        <v>1</v>
      </c>
      <c r="N232" s="216" t="s">
        <v>41</v>
      </c>
      <c r="O232" s="71"/>
      <c r="P232" s="217">
        <f>O232*H232</f>
        <v>0</v>
      </c>
      <c r="Q232" s="217">
        <v>0</v>
      </c>
      <c r="R232" s="217">
        <f>Q232*H232</f>
        <v>0</v>
      </c>
      <c r="S232" s="217">
        <v>0</v>
      </c>
      <c r="T232" s="21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9" t="s">
        <v>189</v>
      </c>
      <c r="AT232" s="219" t="s">
        <v>184</v>
      </c>
      <c r="AU232" s="219" t="s">
        <v>85</v>
      </c>
      <c r="AY232" s="17" t="s">
        <v>182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17" t="s">
        <v>83</v>
      </c>
      <c r="BK232" s="220">
        <f>ROUND(I232*H232,2)</f>
        <v>0</v>
      </c>
      <c r="BL232" s="17" t="s">
        <v>189</v>
      </c>
      <c r="BM232" s="219" t="s">
        <v>302</v>
      </c>
    </row>
    <row r="233" spans="1:65" s="13" customFormat="1">
      <c r="B233" s="221"/>
      <c r="C233" s="222"/>
      <c r="D233" s="223" t="s">
        <v>191</v>
      </c>
      <c r="E233" s="224" t="s">
        <v>1</v>
      </c>
      <c r="F233" s="225" t="s">
        <v>303</v>
      </c>
      <c r="G233" s="222"/>
      <c r="H233" s="226">
        <v>126.726</v>
      </c>
      <c r="I233" s="227"/>
      <c r="J233" s="222"/>
      <c r="K233" s="222"/>
      <c r="L233" s="228"/>
      <c r="M233" s="229"/>
      <c r="N233" s="230"/>
      <c r="O233" s="230"/>
      <c r="P233" s="230"/>
      <c r="Q233" s="230"/>
      <c r="R233" s="230"/>
      <c r="S233" s="230"/>
      <c r="T233" s="231"/>
      <c r="AT233" s="232" t="s">
        <v>191</v>
      </c>
      <c r="AU233" s="232" t="s">
        <v>85</v>
      </c>
      <c r="AV233" s="13" t="s">
        <v>85</v>
      </c>
      <c r="AW233" s="13" t="s">
        <v>32</v>
      </c>
      <c r="AX233" s="13" t="s">
        <v>83</v>
      </c>
      <c r="AY233" s="232" t="s">
        <v>182</v>
      </c>
    </row>
    <row r="234" spans="1:65" s="2" customFormat="1" ht="16.5" customHeight="1">
      <c r="A234" s="34"/>
      <c r="B234" s="35"/>
      <c r="C234" s="208" t="s">
        <v>304</v>
      </c>
      <c r="D234" s="208" t="s">
        <v>184</v>
      </c>
      <c r="E234" s="209" t="s">
        <v>305</v>
      </c>
      <c r="F234" s="210" t="s">
        <v>306</v>
      </c>
      <c r="G234" s="211" t="s">
        <v>187</v>
      </c>
      <c r="H234" s="212">
        <v>92.489000000000004</v>
      </c>
      <c r="I234" s="213"/>
      <c r="J234" s="214">
        <f>ROUND(I234*H234,2)</f>
        <v>0</v>
      </c>
      <c r="K234" s="210" t="s">
        <v>188</v>
      </c>
      <c r="L234" s="39"/>
      <c r="M234" s="215" t="s">
        <v>1</v>
      </c>
      <c r="N234" s="216" t="s">
        <v>41</v>
      </c>
      <c r="O234" s="71"/>
      <c r="P234" s="217">
        <f>O234*H234</f>
        <v>0</v>
      </c>
      <c r="Q234" s="217">
        <v>0</v>
      </c>
      <c r="R234" s="217">
        <f>Q234*H234</f>
        <v>0</v>
      </c>
      <c r="S234" s="217">
        <v>0</v>
      </c>
      <c r="T234" s="21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9" t="s">
        <v>189</v>
      </c>
      <c r="AT234" s="219" t="s">
        <v>184</v>
      </c>
      <c r="AU234" s="219" t="s">
        <v>85</v>
      </c>
      <c r="AY234" s="17" t="s">
        <v>182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17" t="s">
        <v>83</v>
      </c>
      <c r="BK234" s="220">
        <f>ROUND(I234*H234,2)</f>
        <v>0</v>
      </c>
      <c r="BL234" s="17" t="s">
        <v>189</v>
      </c>
      <c r="BM234" s="219" t="s">
        <v>307</v>
      </c>
    </row>
    <row r="235" spans="1:65" s="13" customFormat="1">
      <c r="B235" s="221"/>
      <c r="C235" s="222"/>
      <c r="D235" s="223" t="s">
        <v>191</v>
      </c>
      <c r="E235" s="224" t="s">
        <v>1</v>
      </c>
      <c r="F235" s="225" t="s">
        <v>285</v>
      </c>
      <c r="G235" s="222"/>
      <c r="H235" s="226">
        <v>22.71</v>
      </c>
      <c r="I235" s="227"/>
      <c r="J235" s="222"/>
      <c r="K235" s="222"/>
      <c r="L235" s="228"/>
      <c r="M235" s="229"/>
      <c r="N235" s="230"/>
      <c r="O235" s="230"/>
      <c r="P235" s="230"/>
      <c r="Q235" s="230"/>
      <c r="R235" s="230"/>
      <c r="S235" s="230"/>
      <c r="T235" s="231"/>
      <c r="AT235" s="232" t="s">
        <v>191</v>
      </c>
      <c r="AU235" s="232" t="s">
        <v>85</v>
      </c>
      <c r="AV235" s="13" t="s">
        <v>85</v>
      </c>
      <c r="AW235" s="13" t="s">
        <v>32</v>
      </c>
      <c r="AX235" s="13" t="s">
        <v>76</v>
      </c>
      <c r="AY235" s="232" t="s">
        <v>182</v>
      </c>
    </row>
    <row r="236" spans="1:65" s="13" customFormat="1">
      <c r="B236" s="221"/>
      <c r="C236" s="222"/>
      <c r="D236" s="223" t="s">
        <v>191</v>
      </c>
      <c r="E236" s="224" t="s">
        <v>1</v>
      </c>
      <c r="F236" s="225" t="s">
        <v>286</v>
      </c>
      <c r="G236" s="222"/>
      <c r="H236" s="226">
        <v>33.75</v>
      </c>
      <c r="I236" s="227"/>
      <c r="J236" s="222"/>
      <c r="K236" s="222"/>
      <c r="L236" s="228"/>
      <c r="M236" s="229"/>
      <c r="N236" s="230"/>
      <c r="O236" s="230"/>
      <c r="P236" s="230"/>
      <c r="Q236" s="230"/>
      <c r="R236" s="230"/>
      <c r="S236" s="230"/>
      <c r="T236" s="231"/>
      <c r="AT236" s="232" t="s">
        <v>191</v>
      </c>
      <c r="AU236" s="232" t="s">
        <v>85</v>
      </c>
      <c r="AV236" s="13" t="s">
        <v>85</v>
      </c>
      <c r="AW236" s="13" t="s">
        <v>32</v>
      </c>
      <c r="AX236" s="13" t="s">
        <v>76</v>
      </c>
      <c r="AY236" s="232" t="s">
        <v>182</v>
      </c>
    </row>
    <row r="237" spans="1:65" s="13" customFormat="1">
      <c r="B237" s="221"/>
      <c r="C237" s="222"/>
      <c r="D237" s="223" t="s">
        <v>191</v>
      </c>
      <c r="E237" s="224" t="s">
        <v>1</v>
      </c>
      <c r="F237" s="225" t="s">
        <v>287</v>
      </c>
      <c r="G237" s="222"/>
      <c r="H237" s="226">
        <v>27</v>
      </c>
      <c r="I237" s="227"/>
      <c r="J237" s="222"/>
      <c r="K237" s="222"/>
      <c r="L237" s="228"/>
      <c r="M237" s="229"/>
      <c r="N237" s="230"/>
      <c r="O237" s="230"/>
      <c r="P237" s="230"/>
      <c r="Q237" s="230"/>
      <c r="R237" s="230"/>
      <c r="S237" s="230"/>
      <c r="T237" s="231"/>
      <c r="AT237" s="232" t="s">
        <v>191</v>
      </c>
      <c r="AU237" s="232" t="s">
        <v>85</v>
      </c>
      <c r="AV237" s="13" t="s">
        <v>85</v>
      </c>
      <c r="AW237" s="13" t="s">
        <v>32</v>
      </c>
      <c r="AX237" s="13" t="s">
        <v>76</v>
      </c>
      <c r="AY237" s="232" t="s">
        <v>182</v>
      </c>
    </row>
    <row r="238" spans="1:65" s="13" customFormat="1">
      <c r="B238" s="221"/>
      <c r="C238" s="222"/>
      <c r="D238" s="223" t="s">
        <v>191</v>
      </c>
      <c r="E238" s="224" t="s">
        <v>1</v>
      </c>
      <c r="F238" s="225" t="s">
        <v>288</v>
      </c>
      <c r="G238" s="222"/>
      <c r="H238" s="226">
        <v>4.6559999999999997</v>
      </c>
      <c r="I238" s="227"/>
      <c r="J238" s="222"/>
      <c r="K238" s="222"/>
      <c r="L238" s="228"/>
      <c r="M238" s="229"/>
      <c r="N238" s="230"/>
      <c r="O238" s="230"/>
      <c r="P238" s="230"/>
      <c r="Q238" s="230"/>
      <c r="R238" s="230"/>
      <c r="S238" s="230"/>
      <c r="T238" s="231"/>
      <c r="AT238" s="232" t="s">
        <v>191</v>
      </c>
      <c r="AU238" s="232" t="s">
        <v>85</v>
      </c>
      <c r="AV238" s="13" t="s">
        <v>85</v>
      </c>
      <c r="AW238" s="13" t="s">
        <v>32</v>
      </c>
      <c r="AX238" s="13" t="s">
        <v>76</v>
      </c>
      <c r="AY238" s="232" t="s">
        <v>182</v>
      </c>
    </row>
    <row r="239" spans="1:65" s="13" customFormat="1">
      <c r="B239" s="221"/>
      <c r="C239" s="222"/>
      <c r="D239" s="223" t="s">
        <v>191</v>
      </c>
      <c r="E239" s="224" t="s">
        <v>1</v>
      </c>
      <c r="F239" s="225" t="s">
        <v>289</v>
      </c>
      <c r="G239" s="222"/>
      <c r="H239" s="226">
        <v>-15.685</v>
      </c>
      <c r="I239" s="227"/>
      <c r="J239" s="222"/>
      <c r="K239" s="222"/>
      <c r="L239" s="228"/>
      <c r="M239" s="229"/>
      <c r="N239" s="230"/>
      <c r="O239" s="230"/>
      <c r="P239" s="230"/>
      <c r="Q239" s="230"/>
      <c r="R239" s="230"/>
      <c r="S239" s="230"/>
      <c r="T239" s="231"/>
      <c r="AT239" s="232" t="s">
        <v>191</v>
      </c>
      <c r="AU239" s="232" t="s">
        <v>85</v>
      </c>
      <c r="AV239" s="13" t="s">
        <v>85</v>
      </c>
      <c r="AW239" s="13" t="s">
        <v>32</v>
      </c>
      <c r="AX239" s="13" t="s">
        <v>76</v>
      </c>
      <c r="AY239" s="232" t="s">
        <v>182</v>
      </c>
    </row>
    <row r="240" spans="1:65" s="13" customFormat="1">
      <c r="B240" s="221"/>
      <c r="C240" s="222"/>
      <c r="D240" s="223" t="s">
        <v>191</v>
      </c>
      <c r="E240" s="224" t="s">
        <v>1</v>
      </c>
      <c r="F240" s="225" t="s">
        <v>290</v>
      </c>
      <c r="G240" s="222"/>
      <c r="H240" s="226">
        <v>-1.02</v>
      </c>
      <c r="I240" s="227"/>
      <c r="J240" s="222"/>
      <c r="K240" s="222"/>
      <c r="L240" s="228"/>
      <c r="M240" s="229"/>
      <c r="N240" s="230"/>
      <c r="O240" s="230"/>
      <c r="P240" s="230"/>
      <c r="Q240" s="230"/>
      <c r="R240" s="230"/>
      <c r="S240" s="230"/>
      <c r="T240" s="231"/>
      <c r="AT240" s="232" t="s">
        <v>191</v>
      </c>
      <c r="AU240" s="232" t="s">
        <v>85</v>
      </c>
      <c r="AV240" s="13" t="s">
        <v>85</v>
      </c>
      <c r="AW240" s="13" t="s">
        <v>32</v>
      </c>
      <c r="AX240" s="13" t="s">
        <v>76</v>
      </c>
      <c r="AY240" s="232" t="s">
        <v>182</v>
      </c>
    </row>
    <row r="241" spans="1:65" s="13" customFormat="1">
      <c r="B241" s="221"/>
      <c r="C241" s="222"/>
      <c r="D241" s="223" t="s">
        <v>191</v>
      </c>
      <c r="E241" s="224" t="s">
        <v>1</v>
      </c>
      <c r="F241" s="225" t="s">
        <v>308</v>
      </c>
      <c r="G241" s="222"/>
      <c r="H241" s="226">
        <v>21.077999999999999</v>
      </c>
      <c r="I241" s="227"/>
      <c r="J241" s="222"/>
      <c r="K241" s="222"/>
      <c r="L241" s="228"/>
      <c r="M241" s="229"/>
      <c r="N241" s="230"/>
      <c r="O241" s="230"/>
      <c r="P241" s="230"/>
      <c r="Q241" s="230"/>
      <c r="R241" s="230"/>
      <c r="S241" s="230"/>
      <c r="T241" s="231"/>
      <c r="AT241" s="232" t="s">
        <v>191</v>
      </c>
      <c r="AU241" s="232" t="s">
        <v>85</v>
      </c>
      <c r="AV241" s="13" t="s">
        <v>85</v>
      </c>
      <c r="AW241" s="13" t="s">
        <v>32</v>
      </c>
      <c r="AX241" s="13" t="s">
        <v>76</v>
      </c>
      <c r="AY241" s="232" t="s">
        <v>182</v>
      </c>
    </row>
    <row r="242" spans="1:65" s="15" customFormat="1">
      <c r="B242" s="244"/>
      <c r="C242" s="245"/>
      <c r="D242" s="223" t="s">
        <v>191</v>
      </c>
      <c r="E242" s="246" t="s">
        <v>1</v>
      </c>
      <c r="F242" s="247" t="s">
        <v>202</v>
      </c>
      <c r="G242" s="245"/>
      <c r="H242" s="248">
        <v>92.489000000000019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AT242" s="254" t="s">
        <v>191</v>
      </c>
      <c r="AU242" s="254" t="s">
        <v>85</v>
      </c>
      <c r="AV242" s="15" t="s">
        <v>189</v>
      </c>
      <c r="AW242" s="15" t="s">
        <v>32</v>
      </c>
      <c r="AX242" s="15" t="s">
        <v>83</v>
      </c>
      <c r="AY242" s="254" t="s">
        <v>182</v>
      </c>
    </row>
    <row r="243" spans="1:65" s="2" customFormat="1" ht="16.5" customHeight="1">
      <c r="A243" s="34"/>
      <c r="B243" s="35"/>
      <c r="C243" s="255" t="s">
        <v>7</v>
      </c>
      <c r="D243" s="255" t="s">
        <v>309</v>
      </c>
      <c r="E243" s="256" t="s">
        <v>310</v>
      </c>
      <c r="F243" s="257" t="s">
        <v>311</v>
      </c>
      <c r="G243" s="258" t="s">
        <v>301</v>
      </c>
      <c r="H243" s="259">
        <v>42.155999999999999</v>
      </c>
      <c r="I243" s="260"/>
      <c r="J243" s="261">
        <f>ROUND(I243*H243,2)</f>
        <v>0</v>
      </c>
      <c r="K243" s="257" t="s">
        <v>188</v>
      </c>
      <c r="L243" s="262"/>
      <c r="M243" s="263" t="s">
        <v>1</v>
      </c>
      <c r="N243" s="264" t="s">
        <v>41</v>
      </c>
      <c r="O243" s="71"/>
      <c r="P243" s="217">
        <f>O243*H243</f>
        <v>0</v>
      </c>
      <c r="Q243" s="217">
        <v>0</v>
      </c>
      <c r="R243" s="217">
        <f>Q243*H243</f>
        <v>0</v>
      </c>
      <c r="S243" s="217">
        <v>0</v>
      </c>
      <c r="T243" s="21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9" t="s">
        <v>234</v>
      </c>
      <c r="AT243" s="219" t="s">
        <v>309</v>
      </c>
      <c r="AU243" s="219" t="s">
        <v>85</v>
      </c>
      <c r="AY243" s="17" t="s">
        <v>182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7" t="s">
        <v>83</v>
      </c>
      <c r="BK243" s="220">
        <f>ROUND(I243*H243,2)</f>
        <v>0</v>
      </c>
      <c r="BL243" s="17" t="s">
        <v>189</v>
      </c>
      <c r="BM243" s="219" t="s">
        <v>312</v>
      </c>
    </row>
    <row r="244" spans="1:65" s="13" customFormat="1">
      <c r="B244" s="221"/>
      <c r="C244" s="222"/>
      <c r="D244" s="223" t="s">
        <v>191</v>
      </c>
      <c r="E244" s="224" t="s">
        <v>1</v>
      </c>
      <c r="F244" s="225" t="s">
        <v>313</v>
      </c>
      <c r="G244" s="222"/>
      <c r="H244" s="226">
        <v>42.155999999999999</v>
      </c>
      <c r="I244" s="227"/>
      <c r="J244" s="222"/>
      <c r="K244" s="222"/>
      <c r="L244" s="228"/>
      <c r="M244" s="229"/>
      <c r="N244" s="230"/>
      <c r="O244" s="230"/>
      <c r="P244" s="230"/>
      <c r="Q244" s="230"/>
      <c r="R244" s="230"/>
      <c r="S244" s="230"/>
      <c r="T244" s="231"/>
      <c r="AT244" s="232" t="s">
        <v>191</v>
      </c>
      <c r="AU244" s="232" t="s">
        <v>85</v>
      </c>
      <c r="AV244" s="13" t="s">
        <v>85</v>
      </c>
      <c r="AW244" s="13" t="s">
        <v>32</v>
      </c>
      <c r="AX244" s="13" t="s">
        <v>83</v>
      </c>
      <c r="AY244" s="232" t="s">
        <v>182</v>
      </c>
    </row>
    <row r="245" spans="1:65" s="2" customFormat="1" ht="16.5" customHeight="1">
      <c r="A245" s="34"/>
      <c r="B245" s="35"/>
      <c r="C245" s="208" t="s">
        <v>314</v>
      </c>
      <c r="D245" s="208" t="s">
        <v>184</v>
      </c>
      <c r="E245" s="209" t="s">
        <v>315</v>
      </c>
      <c r="F245" s="210" t="s">
        <v>316</v>
      </c>
      <c r="G245" s="211" t="s">
        <v>187</v>
      </c>
      <c r="H245" s="212">
        <v>15.685</v>
      </c>
      <c r="I245" s="213"/>
      <c r="J245" s="214">
        <f>ROUND(I245*H245,2)</f>
        <v>0</v>
      </c>
      <c r="K245" s="210" t="s">
        <v>188</v>
      </c>
      <c r="L245" s="39"/>
      <c r="M245" s="215" t="s">
        <v>1</v>
      </c>
      <c r="N245" s="216" t="s">
        <v>41</v>
      </c>
      <c r="O245" s="71"/>
      <c r="P245" s="217">
        <f>O245*H245</f>
        <v>0</v>
      </c>
      <c r="Q245" s="217">
        <v>0</v>
      </c>
      <c r="R245" s="217">
        <f>Q245*H245</f>
        <v>0</v>
      </c>
      <c r="S245" s="217">
        <v>0</v>
      </c>
      <c r="T245" s="21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9" t="s">
        <v>189</v>
      </c>
      <c r="AT245" s="219" t="s">
        <v>184</v>
      </c>
      <c r="AU245" s="219" t="s">
        <v>85</v>
      </c>
      <c r="AY245" s="17" t="s">
        <v>182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17" t="s">
        <v>83</v>
      </c>
      <c r="BK245" s="220">
        <f>ROUND(I245*H245,2)</f>
        <v>0</v>
      </c>
      <c r="BL245" s="17" t="s">
        <v>189</v>
      </c>
      <c r="BM245" s="219" t="s">
        <v>317</v>
      </c>
    </row>
    <row r="246" spans="1:65" s="13" customFormat="1">
      <c r="B246" s="221"/>
      <c r="C246" s="222"/>
      <c r="D246" s="223" t="s">
        <v>191</v>
      </c>
      <c r="E246" s="224" t="s">
        <v>1</v>
      </c>
      <c r="F246" s="225" t="s">
        <v>318</v>
      </c>
      <c r="G246" s="222"/>
      <c r="H246" s="226">
        <v>1.98</v>
      </c>
      <c r="I246" s="227"/>
      <c r="J246" s="222"/>
      <c r="K246" s="222"/>
      <c r="L246" s="228"/>
      <c r="M246" s="229"/>
      <c r="N246" s="230"/>
      <c r="O246" s="230"/>
      <c r="P246" s="230"/>
      <c r="Q246" s="230"/>
      <c r="R246" s="230"/>
      <c r="S246" s="230"/>
      <c r="T246" s="231"/>
      <c r="AT246" s="232" t="s">
        <v>191</v>
      </c>
      <c r="AU246" s="232" t="s">
        <v>85</v>
      </c>
      <c r="AV246" s="13" t="s">
        <v>85</v>
      </c>
      <c r="AW246" s="13" t="s">
        <v>32</v>
      </c>
      <c r="AX246" s="13" t="s">
        <v>76</v>
      </c>
      <c r="AY246" s="232" t="s">
        <v>182</v>
      </c>
    </row>
    <row r="247" spans="1:65" s="13" customFormat="1">
      <c r="B247" s="221"/>
      <c r="C247" s="222"/>
      <c r="D247" s="223" t="s">
        <v>191</v>
      </c>
      <c r="E247" s="224" t="s">
        <v>1</v>
      </c>
      <c r="F247" s="225" t="s">
        <v>319</v>
      </c>
      <c r="G247" s="222"/>
      <c r="H247" s="226">
        <v>1.08</v>
      </c>
      <c r="I247" s="227"/>
      <c r="J247" s="222"/>
      <c r="K247" s="222"/>
      <c r="L247" s="228"/>
      <c r="M247" s="229"/>
      <c r="N247" s="230"/>
      <c r="O247" s="230"/>
      <c r="P247" s="230"/>
      <c r="Q247" s="230"/>
      <c r="R247" s="230"/>
      <c r="S247" s="230"/>
      <c r="T247" s="231"/>
      <c r="AT247" s="232" t="s">
        <v>191</v>
      </c>
      <c r="AU247" s="232" t="s">
        <v>85</v>
      </c>
      <c r="AV247" s="13" t="s">
        <v>85</v>
      </c>
      <c r="AW247" s="13" t="s">
        <v>32</v>
      </c>
      <c r="AX247" s="13" t="s">
        <v>76</v>
      </c>
      <c r="AY247" s="232" t="s">
        <v>182</v>
      </c>
    </row>
    <row r="248" spans="1:65" s="13" customFormat="1">
      <c r="B248" s="221"/>
      <c r="C248" s="222"/>
      <c r="D248" s="223" t="s">
        <v>191</v>
      </c>
      <c r="E248" s="224" t="s">
        <v>1</v>
      </c>
      <c r="F248" s="225" t="s">
        <v>320</v>
      </c>
      <c r="G248" s="222"/>
      <c r="H248" s="226">
        <v>2.8</v>
      </c>
      <c r="I248" s="227"/>
      <c r="J248" s="222"/>
      <c r="K248" s="222"/>
      <c r="L248" s="228"/>
      <c r="M248" s="229"/>
      <c r="N248" s="230"/>
      <c r="O248" s="230"/>
      <c r="P248" s="230"/>
      <c r="Q248" s="230"/>
      <c r="R248" s="230"/>
      <c r="S248" s="230"/>
      <c r="T248" s="231"/>
      <c r="AT248" s="232" t="s">
        <v>191</v>
      </c>
      <c r="AU248" s="232" t="s">
        <v>85</v>
      </c>
      <c r="AV248" s="13" t="s">
        <v>85</v>
      </c>
      <c r="AW248" s="13" t="s">
        <v>32</v>
      </c>
      <c r="AX248" s="13" t="s">
        <v>76</v>
      </c>
      <c r="AY248" s="232" t="s">
        <v>182</v>
      </c>
    </row>
    <row r="249" spans="1:65" s="13" customFormat="1">
      <c r="B249" s="221"/>
      <c r="C249" s="222"/>
      <c r="D249" s="223" t="s">
        <v>191</v>
      </c>
      <c r="E249" s="224" t="s">
        <v>1</v>
      </c>
      <c r="F249" s="225" t="s">
        <v>321</v>
      </c>
      <c r="G249" s="222"/>
      <c r="H249" s="226">
        <v>5.625</v>
      </c>
      <c r="I249" s="227"/>
      <c r="J249" s="222"/>
      <c r="K249" s="222"/>
      <c r="L249" s="228"/>
      <c r="M249" s="229"/>
      <c r="N249" s="230"/>
      <c r="O249" s="230"/>
      <c r="P249" s="230"/>
      <c r="Q249" s="230"/>
      <c r="R249" s="230"/>
      <c r="S249" s="230"/>
      <c r="T249" s="231"/>
      <c r="AT249" s="232" t="s">
        <v>191</v>
      </c>
      <c r="AU249" s="232" t="s">
        <v>85</v>
      </c>
      <c r="AV249" s="13" t="s">
        <v>85</v>
      </c>
      <c r="AW249" s="13" t="s">
        <v>32</v>
      </c>
      <c r="AX249" s="13" t="s">
        <v>76</v>
      </c>
      <c r="AY249" s="232" t="s">
        <v>182</v>
      </c>
    </row>
    <row r="250" spans="1:65" s="13" customFormat="1">
      <c r="B250" s="221"/>
      <c r="C250" s="222"/>
      <c r="D250" s="223" t="s">
        <v>191</v>
      </c>
      <c r="E250" s="224" t="s">
        <v>1</v>
      </c>
      <c r="F250" s="225" t="s">
        <v>322</v>
      </c>
      <c r="G250" s="222"/>
      <c r="H250" s="226">
        <v>4.2</v>
      </c>
      <c r="I250" s="227"/>
      <c r="J250" s="222"/>
      <c r="K250" s="222"/>
      <c r="L250" s="228"/>
      <c r="M250" s="229"/>
      <c r="N250" s="230"/>
      <c r="O250" s="230"/>
      <c r="P250" s="230"/>
      <c r="Q250" s="230"/>
      <c r="R250" s="230"/>
      <c r="S250" s="230"/>
      <c r="T250" s="231"/>
      <c r="AT250" s="232" t="s">
        <v>191</v>
      </c>
      <c r="AU250" s="232" t="s">
        <v>85</v>
      </c>
      <c r="AV250" s="13" t="s">
        <v>85</v>
      </c>
      <c r="AW250" s="13" t="s">
        <v>32</v>
      </c>
      <c r="AX250" s="13" t="s">
        <v>76</v>
      </c>
      <c r="AY250" s="232" t="s">
        <v>182</v>
      </c>
    </row>
    <row r="251" spans="1:65" s="15" customFormat="1">
      <c r="B251" s="244"/>
      <c r="C251" s="245"/>
      <c r="D251" s="223" t="s">
        <v>191</v>
      </c>
      <c r="E251" s="246" t="s">
        <v>1</v>
      </c>
      <c r="F251" s="247" t="s">
        <v>202</v>
      </c>
      <c r="G251" s="245"/>
      <c r="H251" s="248">
        <v>15.684999999999999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AT251" s="254" t="s">
        <v>191</v>
      </c>
      <c r="AU251" s="254" t="s">
        <v>85</v>
      </c>
      <c r="AV251" s="15" t="s">
        <v>189</v>
      </c>
      <c r="AW251" s="15" t="s">
        <v>32</v>
      </c>
      <c r="AX251" s="15" t="s">
        <v>83</v>
      </c>
      <c r="AY251" s="254" t="s">
        <v>182</v>
      </c>
    </row>
    <row r="252" spans="1:65" s="2" customFormat="1" ht="16.5" customHeight="1">
      <c r="A252" s="34"/>
      <c r="B252" s="35"/>
      <c r="C252" s="255" t="s">
        <v>323</v>
      </c>
      <c r="D252" s="255" t="s">
        <v>309</v>
      </c>
      <c r="E252" s="256" t="s">
        <v>324</v>
      </c>
      <c r="F252" s="257" t="s">
        <v>325</v>
      </c>
      <c r="G252" s="258" t="s">
        <v>301</v>
      </c>
      <c r="H252" s="259">
        <v>31.37</v>
      </c>
      <c r="I252" s="260"/>
      <c r="J252" s="261">
        <f>ROUND(I252*H252,2)</f>
        <v>0</v>
      </c>
      <c r="K252" s="257" t="s">
        <v>188</v>
      </c>
      <c r="L252" s="262"/>
      <c r="M252" s="263" t="s">
        <v>1</v>
      </c>
      <c r="N252" s="264" t="s">
        <v>41</v>
      </c>
      <c r="O252" s="71"/>
      <c r="P252" s="217">
        <f>O252*H252</f>
        <v>0</v>
      </c>
      <c r="Q252" s="217">
        <v>1</v>
      </c>
      <c r="R252" s="217">
        <f>Q252*H252</f>
        <v>31.37</v>
      </c>
      <c r="S252" s="217">
        <v>0</v>
      </c>
      <c r="T252" s="21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9" t="s">
        <v>234</v>
      </c>
      <c r="AT252" s="219" t="s">
        <v>309</v>
      </c>
      <c r="AU252" s="219" t="s">
        <v>85</v>
      </c>
      <c r="AY252" s="17" t="s">
        <v>182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7" t="s">
        <v>83</v>
      </c>
      <c r="BK252" s="220">
        <f>ROUND(I252*H252,2)</f>
        <v>0</v>
      </c>
      <c r="BL252" s="17" t="s">
        <v>189</v>
      </c>
      <c r="BM252" s="219" t="s">
        <v>326</v>
      </c>
    </row>
    <row r="253" spans="1:65" s="13" customFormat="1">
      <c r="B253" s="221"/>
      <c r="C253" s="222"/>
      <c r="D253" s="223" t="s">
        <v>191</v>
      </c>
      <c r="E253" s="222"/>
      <c r="F253" s="225" t="s">
        <v>327</v>
      </c>
      <c r="G253" s="222"/>
      <c r="H253" s="226">
        <v>31.37</v>
      </c>
      <c r="I253" s="227"/>
      <c r="J253" s="222"/>
      <c r="K253" s="222"/>
      <c r="L253" s="228"/>
      <c r="M253" s="229"/>
      <c r="N253" s="230"/>
      <c r="O253" s="230"/>
      <c r="P253" s="230"/>
      <c r="Q253" s="230"/>
      <c r="R253" s="230"/>
      <c r="S253" s="230"/>
      <c r="T253" s="231"/>
      <c r="AT253" s="232" t="s">
        <v>191</v>
      </c>
      <c r="AU253" s="232" t="s">
        <v>85</v>
      </c>
      <c r="AV253" s="13" t="s">
        <v>85</v>
      </c>
      <c r="AW253" s="13" t="s">
        <v>4</v>
      </c>
      <c r="AX253" s="13" t="s">
        <v>83</v>
      </c>
      <c r="AY253" s="232" t="s">
        <v>182</v>
      </c>
    </row>
    <row r="254" spans="1:65" s="2" customFormat="1" ht="16.5" customHeight="1">
      <c r="A254" s="34"/>
      <c r="B254" s="35"/>
      <c r="C254" s="208" t="s">
        <v>328</v>
      </c>
      <c r="D254" s="208" t="s">
        <v>184</v>
      </c>
      <c r="E254" s="209" t="s">
        <v>329</v>
      </c>
      <c r="F254" s="210" t="s">
        <v>330</v>
      </c>
      <c r="G254" s="211" t="s">
        <v>331</v>
      </c>
      <c r="H254" s="212">
        <v>264.863</v>
      </c>
      <c r="I254" s="213"/>
      <c r="J254" s="214">
        <f>ROUND(I254*H254,2)</f>
        <v>0</v>
      </c>
      <c r="K254" s="210" t="s">
        <v>188</v>
      </c>
      <c r="L254" s="39"/>
      <c r="M254" s="215" t="s">
        <v>1</v>
      </c>
      <c r="N254" s="216" t="s">
        <v>41</v>
      </c>
      <c r="O254" s="71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9" t="s">
        <v>189</v>
      </c>
      <c r="AT254" s="219" t="s">
        <v>184</v>
      </c>
      <c r="AU254" s="219" t="s">
        <v>85</v>
      </c>
      <c r="AY254" s="17" t="s">
        <v>182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7" t="s">
        <v>83</v>
      </c>
      <c r="BK254" s="220">
        <f>ROUND(I254*H254,2)</f>
        <v>0</v>
      </c>
      <c r="BL254" s="17" t="s">
        <v>189</v>
      </c>
      <c r="BM254" s="219" t="s">
        <v>332</v>
      </c>
    </row>
    <row r="255" spans="1:65" s="13" customFormat="1">
      <c r="B255" s="221"/>
      <c r="C255" s="222"/>
      <c r="D255" s="223" t="s">
        <v>191</v>
      </c>
      <c r="E255" s="224" t="s">
        <v>1</v>
      </c>
      <c r="F255" s="225" t="s">
        <v>333</v>
      </c>
      <c r="G255" s="222"/>
      <c r="H255" s="226">
        <v>16.07</v>
      </c>
      <c r="I255" s="227"/>
      <c r="J255" s="222"/>
      <c r="K255" s="222"/>
      <c r="L255" s="228"/>
      <c r="M255" s="229"/>
      <c r="N255" s="230"/>
      <c r="O255" s="230"/>
      <c r="P255" s="230"/>
      <c r="Q255" s="230"/>
      <c r="R255" s="230"/>
      <c r="S255" s="230"/>
      <c r="T255" s="231"/>
      <c r="AT255" s="232" t="s">
        <v>191</v>
      </c>
      <c r="AU255" s="232" t="s">
        <v>85</v>
      </c>
      <c r="AV255" s="13" t="s">
        <v>85</v>
      </c>
      <c r="AW255" s="13" t="s">
        <v>32</v>
      </c>
      <c r="AX255" s="13" t="s">
        <v>76</v>
      </c>
      <c r="AY255" s="232" t="s">
        <v>182</v>
      </c>
    </row>
    <row r="256" spans="1:65" s="13" customFormat="1">
      <c r="B256" s="221"/>
      <c r="C256" s="222"/>
      <c r="D256" s="223" t="s">
        <v>191</v>
      </c>
      <c r="E256" s="224" t="s">
        <v>1</v>
      </c>
      <c r="F256" s="225" t="s">
        <v>334</v>
      </c>
      <c r="G256" s="222"/>
      <c r="H256" s="226">
        <v>30.88</v>
      </c>
      <c r="I256" s="227"/>
      <c r="J256" s="222"/>
      <c r="K256" s="222"/>
      <c r="L256" s="228"/>
      <c r="M256" s="229"/>
      <c r="N256" s="230"/>
      <c r="O256" s="230"/>
      <c r="P256" s="230"/>
      <c r="Q256" s="230"/>
      <c r="R256" s="230"/>
      <c r="S256" s="230"/>
      <c r="T256" s="231"/>
      <c r="AT256" s="232" t="s">
        <v>191</v>
      </c>
      <c r="AU256" s="232" t="s">
        <v>85</v>
      </c>
      <c r="AV256" s="13" t="s">
        <v>85</v>
      </c>
      <c r="AW256" s="13" t="s">
        <v>32</v>
      </c>
      <c r="AX256" s="13" t="s">
        <v>76</v>
      </c>
      <c r="AY256" s="232" t="s">
        <v>182</v>
      </c>
    </row>
    <row r="257" spans="1:65" s="14" customFormat="1">
      <c r="B257" s="233"/>
      <c r="C257" s="234"/>
      <c r="D257" s="223" t="s">
        <v>191</v>
      </c>
      <c r="E257" s="235" t="s">
        <v>1</v>
      </c>
      <c r="F257" s="236" t="s">
        <v>194</v>
      </c>
      <c r="G257" s="234"/>
      <c r="H257" s="237">
        <v>46.95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AT257" s="243" t="s">
        <v>191</v>
      </c>
      <c r="AU257" s="243" t="s">
        <v>85</v>
      </c>
      <c r="AV257" s="14" t="s">
        <v>195</v>
      </c>
      <c r="AW257" s="14" t="s">
        <v>32</v>
      </c>
      <c r="AX257" s="14" t="s">
        <v>76</v>
      </c>
      <c r="AY257" s="243" t="s">
        <v>182</v>
      </c>
    </row>
    <row r="258" spans="1:65" s="13" customFormat="1">
      <c r="B258" s="221"/>
      <c r="C258" s="222"/>
      <c r="D258" s="223" t="s">
        <v>191</v>
      </c>
      <c r="E258" s="224" t="s">
        <v>1</v>
      </c>
      <c r="F258" s="225" t="s">
        <v>335</v>
      </c>
      <c r="G258" s="222"/>
      <c r="H258" s="226">
        <v>6.53</v>
      </c>
      <c r="I258" s="227"/>
      <c r="J258" s="222"/>
      <c r="K258" s="222"/>
      <c r="L258" s="228"/>
      <c r="M258" s="229"/>
      <c r="N258" s="230"/>
      <c r="O258" s="230"/>
      <c r="P258" s="230"/>
      <c r="Q258" s="230"/>
      <c r="R258" s="230"/>
      <c r="S258" s="230"/>
      <c r="T258" s="231"/>
      <c r="AT258" s="232" t="s">
        <v>191</v>
      </c>
      <c r="AU258" s="232" t="s">
        <v>85</v>
      </c>
      <c r="AV258" s="13" t="s">
        <v>85</v>
      </c>
      <c r="AW258" s="13" t="s">
        <v>32</v>
      </c>
      <c r="AX258" s="13" t="s">
        <v>76</v>
      </c>
      <c r="AY258" s="232" t="s">
        <v>182</v>
      </c>
    </row>
    <row r="259" spans="1:65" s="14" customFormat="1">
      <c r="B259" s="233"/>
      <c r="C259" s="234"/>
      <c r="D259" s="223" t="s">
        <v>191</v>
      </c>
      <c r="E259" s="235" t="s">
        <v>1</v>
      </c>
      <c r="F259" s="236" t="s">
        <v>197</v>
      </c>
      <c r="G259" s="234"/>
      <c r="H259" s="237">
        <v>6.53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AT259" s="243" t="s">
        <v>191</v>
      </c>
      <c r="AU259" s="243" t="s">
        <v>85</v>
      </c>
      <c r="AV259" s="14" t="s">
        <v>195</v>
      </c>
      <c r="AW259" s="14" t="s">
        <v>32</v>
      </c>
      <c r="AX259" s="14" t="s">
        <v>76</v>
      </c>
      <c r="AY259" s="243" t="s">
        <v>182</v>
      </c>
    </row>
    <row r="260" spans="1:65" s="13" customFormat="1" ht="22.5">
      <c r="B260" s="221"/>
      <c r="C260" s="222"/>
      <c r="D260" s="223" t="s">
        <v>191</v>
      </c>
      <c r="E260" s="224" t="s">
        <v>1</v>
      </c>
      <c r="F260" s="225" t="s">
        <v>336</v>
      </c>
      <c r="G260" s="222"/>
      <c r="H260" s="226">
        <v>65.356999999999999</v>
      </c>
      <c r="I260" s="227"/>
      <c r="J260" s="222"/>
      <c r="K260" s="222"/>
      <c r="L260" s="228"/>
      <c r="M260" s="229"/>
      <c r="N260" s="230"/>
      <c r="O260" s="230"/>
      <c r="P260" s="230"/>
      <c r="Q260" s="230"/>
      <c r="R260" s="230"/>
      <c r="S260" s="230"/>
      <c r="T260" s="231"/>
      <c r="AT260" s="232" t="s">
        <v>191</v>
      </c>
      <c r="AU260" s="232" t="s">
        <v>85</v>
      </c>
      <c r="AV260" s="13" t="s">
        <v>85</v>
      </c>
      <c r="AW260" s="13" t="s">
        <v>32</v>
      </c>
      <c r="AX260" s="13" t="s">
        <v>76</v>
      </c>
      <c r="AY260" s="232" t="s">
        <v>182</v>
      </c>
    </row>
    <row r="261" spans="1:65" s="14" customFormat="1">
      <c r="B261" s="233"/>
      <c r="C261" s="234"/>
      <c r="D261" s="223" t="s">
        <v>191</v>
      </c>
      <c r="E261" s="235" t="s">
        <v>1</v>
      </c>
      <c r="F261" s="236" t="s">
        <v>199</v>
      </c>
      <c r="G261" s="234"/>
      <c r="H261" s="237">
        <v>65.356999999999999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AT261" s="243" t="s">
        <v>191</v>
      </c>
      <c r="AU261" s="243" t="s">
        <v>85</v>
      </c>
      <c r="AV261" s="14" t="s">
        <v>195</v>
      </c>
      <c r="AW261" s="14" t="s">
        <v>32</v>
      </c>
      <c r="AX261" s="14" t="s">
        <v>76</v>
      </c>
      <c r="AY261" s="243" t="s">
        <v>182</v>
      </c>
    </row>
    <row r="262" spans="1:65" s="13" customFormat="1">
      <c r="B262" s="221"/>
      <c r="C262" s="222"/>
      <c r="D262" s="223" t="s">
        <v>191</v>
      </c>
      <c r="E262" s="224" t="s">
        <v>1</v>
      </c>
      <c r="F262" s="225" t="s">
        <v>337</v>
      </c>
      <c r="G262" s="222"/>
      <c r="H262" s="226">
        <v>136.52699999999999</v>
      </c>
      <c r="I262" s="227"/>
      <c r="J262" s="222"/>
      <c r="K262" s="222"/>
      <c r="L262" s="228"/>
      <c r="M262" s="229"/>
      <c r="N262" s="230"/>
      <c r="O262" s="230"/>
      <c r="P262" s="230"/>
      <c r="Q262" s="230"/>
      <c r="R262" s="230"/>
      <c r="S262" s="230"/>
      <c r="T262" s="231"/>
      <c r="AT262" s="232" t="s">
        <v>191</v>
      </c>
      <c r="AU262" s="232" t="s">
        <v>85</v>
      </c>
      <c r="AV262" s="13" t="s">
        <v>85</v>
      </c>
      <c r="AW262" s="13" t="s">
        <v>32</v>
      </c>
      <c r="AX262" s="13" t="s">
        <v>76</v>
      </c>
      <c r="AY262" s="232" t="s">
        <v>182</v>
      </c>
    </row>
    <row r="263" spans="1:65" s="14" customFormat="1">
      <c r="B263" s="233"/>
      <c r="C263" s="234"/>
      <c r="D263" s="223" t="s">
        <v>191</v>
      </c>
      <c r="E263" s="235" t="s">
        <v>1</v>
      </c>
      <c r="F263" s="236" t="s">
        <v>201</v>
      </c>
      <c r="G263" s="234"/>
      <c r="H263" s="237">
        <v>136.52699999999999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AT263" s="243" t="s">
        <v>191</v>
      </c>
      <c r="AU263" s="243" t="s">
        <v>85</v>
      </c>
      <c r="AV263" s="14" t="s">
        <v>195</v>
      </c>
      <c r="AW263" s="14" t="s">
        <v>32</v>
      </c>
      <c r="AX263" s="14" t="s">
        <v>76</v>
      </c>
      <c r="AY263" s="243" t="s">
        <v>182</v>
      </c>
    </row>
    <row r="264" spans="1:65" s="13" customFormat="1">
      <c r="B264" s="221"/>
      <c r="C264" s="222"/>
      <c r="D264" s="223" t="s">
        <v>191</v>
      </c>
      <c r="E264" s="224" t="s">
        <v>1</v>
      </c>
      <c r="F264" s="225" t="s">
        <v>338</v>
      </c>
      <c r="G264" s="222"/>
      <c r="H264" s="226">
        <v>9.4990000000000006</v>
      </c>
      <c r="I264" s="227"/>
      <c r="J264" s="222"/>
      <c r="K264" s="222"/>
      <c r="L264" s="228"/>
      <c r="M264" s="229"/>
      <c r="N264" s="230"/>
      <c r="O264" s="230"/>
      <c r="P264" s="230"/>
      <c r="Q264" s="230"/>
      <c r="R264" s="230"/>
      <c r="S264" s="230"/>
      <c r="T264" s="231"/>
      <c r="AT264" s="232" t="s">
        <v>191</v>
      </c>
      <c r="AU264" s="232" t="s">
        <v>85</v>
      </c>
      <c r="AV264" s="13" t="s">
        <v>85</v>
      </c>
      <c r="AW264" s="13" t="s">
        <v>32</v>
      </c>
      <c r="AX264" s="13" t="s">
        <v>76</v>
      </c>
      <c r="AY264" s="232" t="s">
        <v>182</v>
      </c>
    </row>
    <row r="265" spans="1:65" s="15" customFormat="1">
      <c r="B265" s="244"/>
      <c r="C265" s="245"/>
      <c r="D265" s="223" t="s">
        <v>191</v>
      </c>
      <c r="E265" s="246" t="s">
        <v>1</v>
      </c>
      <c r="F265" s="247" t="s">
        <v>202</v>
      </c>
      <c r="G265" s="245"/>
      <c r="H265" s="248">
        <v>264.863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AT265" s="254" t="s">
        <v>191</v>
      </c>
      <c r="AU265" s="254" t="s">
        <v>85</v>
      </c>
      <c r="AV265" s="15" t="s">
        <v>189</v>
      </c>
      <c r="AW265" s="15" t="s">
        <v>32</v>
      </c>
      <c r="AX265" s="15" t="s">
        <v>83</v>
      </c>
      <c r="AY265" s="254" t="s">
        <v>182</v>
      </c>
    </row>
    <row r="266" spans="1:65" s="12" customFormat="1" ht="22.9" customHeight="1">
      <c r="B266" s="192"/>
      <c r="C266" s="193"/>
      <c r="D266" s="194" t="s">
        <v>75</v>
      </c>
      <c r="E266" s="206" t="s">
        <v>85</v>
      </c>
      <c r="F266" s="206" t="s">
        <v>339</v>
      </c>
      <c r="G266" s="193"/>
      <c r="H266" s="193"/>
      <c r="I266" s="196"/>
      <c r="J266" s="207">
        <f>BK266</f>
        <v>0</v>
      </c>
      <c r="K266" s="193"/>
      <c r="L266" s="198"/>
      <c r="M266" s="199"/>
      <c r="N266" s="200"/>
      <c r="O266" s="200"/>
      <c r="P266" s="201">
        <f>SUM(P267:P302)</f>
        <v>0</v>
      </c>
      <c r="Q266" s="200"/>
      <c r="R266" s="201">
        <f>SUM(R267:R302)</f>
        <v>33.57914924</v>
      </c>
      <c r="S266" s="200"/>
      <c r="T266" s="202">
        <f>SUM(T267:T302)</f>
        <v>0</v>
      </c>
      <c r="AR266" s="203" t="s">
        <v>83</v>
      </c>
      <c r="AT266" s="204" t="s">
        <v>75</v>
      </c>
      <c r="AU266" s="204" t="s">
        <v>83</v>
      </c>
      <c r="AY266" s="203" t="s">
        <v>182</v>
      </c>
      <c r="BK266" s="205">
        <f>SUM(BK267:BK302)</f>
        <v>0</v>
      </c>
    </row>
    <row r="267" spans="1:65" s="2" customFormat="1" ht="16.5" customHeight="1">
      <c r="A267" s="34"/>
      <c r="B267" s="35"/>
      <c r="C267" s="208" t="s">
        <v>340</v>
      </c>
      <c r="D267" s="208" t="s">
        <v>184</v>
      </c>
      <c r="E267" s="209" t="s">
        <v>341</v>
      </c>
      <c r="F267" s="210" t="s">
        <v>342</v>
      </c>
      <c r="G267" s="211" t="s">
        <v>187</v>
      </c>
      <c r="H267" s="212">
        <v>2.95</v>
      </c>
      <c r="I267" s="213"/>
      <c r="J267" s="214">
        <f>ROUND(I267*H267,2)</f>
        <v>0</v>
      </c>
      <c r="K267" s="210" t="s">
        <v>188</v>
      </c>
      <c r="L267" s="39"/>
      <c r="M267" s="215" t="s">
        <v>1</v>
      </c>
      <c r="N267" s="216" t="s">
        <v>41</v>
      </c>
      <c r="O267" s="71"/>
      <c r="P267" s="217">
        <f>O267*H267</f>
        <v>0</v>
      </c>
      <c r="Q267" s="217">
        <v>1.63</v>
      </c>
      <c r="R267" s="217">
        <f>Q267*H267</f>
        <v>4.8084999999999996</v>
      </c>
      <c r="S267" s="217">
        <v>0</v>
      </c>
      <c r="T267" s="21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19" t="s">
        <v>189</v>
      </c>
      <c r="AT267" s="219" t="s">
        <v>184</v>
      </c>
      <c r="AU267" s="219" t="s">
        <v>85</v>
      </c>
      <c r="AY267" s="17" t="s">
        <v>182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17" t="s">
        <v>83</v>
      </c>
      <c r="BK267" s="220">
        <f>ROUND(I267*H267,2)</f>
        <v>0</v>
      </c>
      <c r="BL267" s="17" t="s">
        <v>189</v>
      </c>
      <c r="BM267" s="219" t="s">
        <v>343</v>
      </c>
    </row>
    <row r="268" spans="1:65" s="13" customFormat="1">
      <c r="B268" s="221"/>
      <c r="C268" s="222"/>
      <c r="D268" s="223" t="s">
        <v>191</v>
      </c>
      <c r="E268" s="224" t="s">
        <v>1</v>
      </c>
      <c r="F268" s="225" t="s">
        <v>344</v>
      </c>
      <c r="G268" s="222"/>
      <c r="H268" s="226">
        <v>1.075</v>
      </c>
      <c r="I268" s="227"/>
      <c r="J268" s="222"/>
      <c r="K268" s="222"/>
      <c r="L268" s="228"/>
      <c r="M268" s="229"/>
      <c r="N268" s="230"/>
      <c r="O268" s="230"/>
      <c r="P268" s="230"/>
      <c r="Q268" s="230"/>
      <c r="R268" s="230"/>
      <c r="S268" s="230"/>
      <c r="T268" s="231"/>
      <c r="AT268" s="232" t="s">
        <v>191</v>
      </c>
      <c r="AU268" s="232" t="s">
        <v>85</v>
      </c>
      <c r="AV268" s="13" t="s">
        <v>85</v>
      </c>
      <c r="AW268" s="13" t="s">
        <v>32</v>
      </c>
      <c r="AX268" s="13" t="s">
        <v>76</v>
      </c>
      <c r="AY268" s="232" t="s">
        <v>182</v>
      </c>
    </row>
    <row r="269" spans="1:65" s="13" customFormat="1">
      <c r="B269" s="221"/>
      <c r="C269" s="222"/>
      <c r="D269" s="223" t="s">
        <v>191</v>
      </c>
      <c r="E269" s="224" t="s">
        <v>1</v>
      </c>
      <c r="F269" s="225" t="s">
        <v>345</v>
      </c>
      <c r="G269" s="222"/>
      <c r="H269" s="226">
        <v>1.875</v>
      </c>
      <c r="I269" s="227"/>
      <c r="J269" s="222"/>
      <c r="K269" s="222"/>
      <c r="L269" s="228"/>
      <c r="M269" s="229"/>
      <c r="N269" s="230"/>
      <c r="O269" s="230"/>
      <c r="P269" s="230"/>
      <c r="Q269" s="230"/>
      <c r="R269" s="230"/>
      <c r="S269" s="230"/>
      <c r="T269" s="231"/>
      <c r="AT269" s="232" t="s">
        <v>191</v>
      </c>
      <c r="AU269" s="232" t="s">
        <v>85</v>
      </c>
      <c r="AV269" s="13" t="s">
        <v>85</v>
      </c>
      <c r="AW269" s="13" t="s">
        <v>32</v>
      </c>
      <c r="AX269" s="13" t="s">
        <v>76</v>
      </c>
      <c r="AY269" s="232" t="s">
        <v>182</v>
      </c>
    </row>
    <row r="270" spans="1:65" s="15" customFormat="1">
      <c r="B270" s="244"/>
      <c r="C270" s="245"/>
      <c r="D270" s="223" t="s">
        <v>191</v>
      </c>
      <c r="E270" s="246" t="s">
        <v>1</v>
      </c>
      <c r="F270" s="247" t="s">
        <v>202</v>
      </c>
      <c r="G270" s="245"/>
      <c r="H270" s="248">
        <v>2.95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AT270" s="254" t="s">
        <v>191</v>
      </c>
      <c r="AU270" s="254" t="s">
        <v>85</v>
      </c>
      <c r="AV270" s="15" t="s">
        <v>189</v>
      </c>
      <c r="AW270" s="15" t="s">
        <v>32</v>
      </c>
      <c r="AX270" s="15" t="s">
        <v>83</v>
      </c>
      <c r="AY270" s="254" t="s">
        <v>182</v>
      </c>
    </row>
    <row r="271" spans="1:65" s="2" customFormat="1" ht="16.5" customHeight="1">
      <c r="A271" s="34"/>
      <c r="B271" s="35"/>
      <c r="C271" s="208" t="s">
        <v>346</v>
      </c>
      <c r="D271" s="208" t="s">
        <v>184</v>
      </c>
      <c r="E271" s="209" t="s">
        <v>347</v>
      </c>
      <c r="F271" s="210" t="s">
        <v>348</v>
      </c>
      <c r="G271" s="211" t="s">
        <v>331</v>
      </c>
      <c r="H271" s="212">
        <v>23.6</v>
      </c>
      <c r="I271" s="213"/>
      <c r="J271" s="214">
        <f>ROUND(I271*H271,2)</f>
        <v>0</v>
      </c>
      <c r="K271" s="210" t="s">
        <v>188</v>
      </c>
      <c r="L271" s="39"/>
      <c r="M271" s="215" t="s">
        <v>1</v>
      </c>
      <c r="N271" s="216" t="s">
        <v>41</v>
      </c>
      <c r="O271" s="71"/>
      <c r="P271" s="217">
        <f>O271*H271</f>
        <v>0</v>
      </c>
      <c r="Q271" s="217">
        <v>3.1E-4</v>
      </c>
      <c r="R271" s="217">
        <f>Q271*H271</f>
        <v>7.3160000000000005E-3</v>
      </c>
      <c r="S271" s="217">
        <v>0</v>
      </c>
      <c r="T271" s="21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19" t="s">
        <v>189</v>
      </c>
      <c r="AT271" s="219" t="s">
        <v>184</v>
      </c>
      <c r="AU271" s="219" t="s">
        <v>85</v>
      </c>
      <c r="AY271" s="17" t="s">
        <v>182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17" t="s">
        <v>83</v>
      </c>
      <c r="BK271" s="220">
        <f>ROUND(I271*H271,2)</f>
        <v>0</v>
      </c>
      <c r="BL271" s="17" t="s">
        <v>189</v>
      </c>
      <c r="BM271" s="219" t="s">
        <v>349</v>
      </c>
    </row>
    <row r="272" spans="1:65" s="13" customFormat="1">
      <c r="B272" s="221"/>
      <c r="C272" s="222"/>
      <c r="D272" s="223" t="s">
        <v>191</v>
      </c>
      <c r="E272" s="224" t="s">
        <v>1</v>
      </c>
      <c r="F272" s="225" t="s">
        <v>350</v>
      </c>
      <c r="G272" s="222"/>
      <c r="H272" s="226">
        <v>8.6</v>
      </c>
      <c r="I272" s="227"/>
      <c r="J272" s="222"/>
      <c r="K272" s="222"/>
      <c r="L272" s="228"/>
      <c r="M272" s="229"/>
      <c r="N272" s="230"/>
      <c r="O272" s="230"/>
      <c r="P272" s="230"/>
      <c r="Q272" s="230"/>
      <c r="R272" s="230"/>
      <c r="S272" s="230"/>
      <c r="T272" s="231"/>
      <c r="AT272" s="232" t="s">
        <v>191</v>
      </c>
      <c r="AU272" s="232" t="s">
        <v>85</v>
      </c>
      <c r="AV272" s="13" t="s">
        <v>85</v>
      </c>
      <c r="AW272" s="13" t="s">
        <v>32</v>
      </c>
      <c r="AX272" s="13" t="s">
        <v>76</v>
      </c>
      <c r="AY272" s="232" t="s">
        <v>182</v>
      </c>
    </row>
    <row r="273" spans="1:65" s="13" customFormat="1">
      <c r="B273" s="221"/>
      <c r="C273" s="222"/>
      <c r="D273" s="223" t="s">
        <v>191</v>
      </c>
      <c r="E273" s="224" t="s">
        <v>1</v>
      </c>
      <c r="F273" s="225" t="s">
        <v>351</v>
      </c>
      <c r="G273" s="222"/>
      <c r="H273" s="226">
        <v>15</v>
      </c>
      <c r="I273" s="227"/>
      <c r="J273" s="222"/>
      <c r="K273" s="222"/>
      <c r="L273" s="228"/>
      <c r="M273" s="229"/>
      <c r="N273" s="230"/>
      <c r="O273" s="230"/>
      <c r="P273" s="230"/>
      <c r="Q273" s="230"/>
      <c r="R273" s="230"/>
      <c r="S273" s="230"/>
      <c r="T273" s="231"/>
      <c r="AT273" s="232" t="s">
        <v>191</v>
      </c>
      <c r="AU273" s="232" t="s">
        <v>85</v>
      </c>
      <c r="AV273" s="13" t="s">
        <v>85</v>
      </c>
      <c r="AW273" s="13" t="s">
        <v>32</v>
      </c>
      <c r="AX273" s="13" t="s">
        <v>76</v>
      </c>
      <c r="AY273" s="232" t="s">
        <v>182</v>
      </c>
    </row>
    <row r="274" spans="1:65" s="15" customFormat="1">
      <c r="B274" s="244"/>
      <c r="C274" s="245"/>
      <c r="D274" s="223" t="s">
        <v>191</v>
      </c>
      <c r="E274" s="246" t="s">
        <v>1</v>
      </c>
      <c r="F274" s="247" t="s">
        <v>202</v>
      </c>
      <c r="G274" s="245"/>
      <c r="H274" s="248">
        <v>23.6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AT274" s="254" t="s">
        <v>191</v>
      </c>
      <c r="AU274" s="254" t="s">
        <v>85</v>
      </c>
      <c r="AV274" s="15" t="s">
        <v>189</v>
      </c>
      <c r="AW274" s="15" t="s">
        <v>32</v>
      </c>
      <c r="AX274" s="15" t="s">
        <v>83</v>
      </c>
      <c r="AY274" s="254" t="s">
        <v>182</v>
      </c>
    </row>
    <row r="275" spans="1:65" s="2" customFormat="1" ht="16.5" customHeight="1">
      <c r="A275" s="34"/>
      <c r="B275" s="35"/>
      <c r="C275" s="255" t="s">
        <v>352</v>
      </c>
      <c r="D275" s="255" t="s">
        <v>309</v>
      </c>
      <c r="E275" s="256" t="s">
        <v>353</v>
      </c>
      <c r="F275" s="257" t="s">
        <v>354</v>
      </c>
      <c r="G275" s="258" t="s">
        <v>331</v>
      </c>
      <c r="H275" s="259">
        <v>27.14</v>
      </c>
      <c r="I275" s="260"/>
      <c r="J275" s="261">
        <f>ROUND(I275*H275,2)</f>
        <v>0</v>
      </c>
      <c r="K275" s="257" t="s">
        <v>188</v>
      </c>
      <c r="L275" s="262"/>
      <c r="M275" s="263" t="s">
        <v>1</v>
      </c>
      <c r="N275" s="264" t="s">
        <v>41</v>
      </c>
      <c r="O275" s="71"/>
      <c r="P275" s="217">
        <f>O275*H275</f>
        <v>0</v>
      </c>
      <c r="Q275" s="217">
        <v>2.9999999999999997E-4</v>
      </c>
      <c r="R275" s="217">
        <f>Q275*H275</f>
        <v>8.1419999999999999E-3</v>
      </c>
      <c r="S275" s="217">
        <v>0</v>
      </c>
      <c r="T275" s="21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19" t="s">
        <v>234</v>
      </c>
      <c r="AT275" s="219" t="s">
        <v>309</v>
      </c>
      <c r="AU275" s="219" t="s">
        <v>85</v>
      </c>
      <c r="AY275" s="17" t="s">
        <v>182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17" t="s">
        <v>83</v>
      </c>
      <c r="BK275" s="220">
        <f>ROUND(I275*H275,2)</f>
        <v>0</v>
      </c>
      <c r="BL275" s="17" t="s">
        <v>189</v>
      </c>
      <c r="BM275" s="219" t="s">
        <v>355</v>
      </c>
    </row>
    <row r="276" spans="1:65" s="13" customFormat="1">
      <c r="B276" s="221"/>
      <c r="C276" s="222"/>
      <c r="D276" s="223" t="s">
        <v>191</v>
      </c>
      <c r="E276" s="222"/>
      <c r="F276" s="225" t="s">
        <v>356</v>
      </c>
      <c r="G276" s="222"/>
      <c r="H276" s="226">
        <v>27.14</v>
      </c>
      <c r="I276" s="227"/>
      <c r="J276" s="222"/>
      <c r="K276" s="222"/>
      <c r="L276" s="228"/>
      <c r="M276" s="229"/>
      <c r="N276" s="230"/>
      <c r="O276" s="230"/>
      <c r="P276" s="230"/>
      <c r="Q276" s="230"/>
      <c r="R276" s="230"/>
      <c r="S276" s="230"/>
      <c r="T276" s="231"/>
      <c r="AT276" s="232" t="s">
        <v>191</v>
      </c>
      <c r="AU276" s="232" t="s">
        <v>85</v>
      </c>
      <c r="AV276" s="13" t="s">
        <v>85</v>
      </c>
      <c r="AW276" s="13" t="s">
        <v>4</v>
      </c>
      <c r="AX276" s="13" t="s">
        <v>83</v>
      </c>
      <c r="AY276" s="232" t="s">
        <v>182</v>
      </c>
    </row>
    <row r="277" spans="1:65" s="2" customFormat="1" ht="21.75" customHeight="1">
      <c r="A277" s="34"/>
      <c r="B277" s="35"/>
      <c r="C277" s="208" t="s">
        <v>357</v>
      </c>
      <c r="D277" s="208" t="s">
        <v>184</v>
      </c>
      <c r="E277" s="209" t="s">
        <v>358</v>
      </c>
      <c r="F277" s="210" t="s">
        <v>359</v>
      </c>
      <c r="G277" s="211" t="s">
        <v>360</v>
      </c>
      <c r="H277" s="212">
        <v>11.8</v>
      </c>
      <c r="I277" s="213"/>
      <c r="J277" s="214">
        <f>ROUND(I277*H277,2)</f>
        <v>0</v>
      </c>
      <c r="K277" s="210" t="s">
        <v>188</v>
      </c>
      <c r="L277" s="39"/>
      <c r="M277" s="215" t="s">
        <v>1</v>
      </c>
      <c r="N277" s="216" t="s">
        <v>41</v>
      </c>
      <c r="O277" s="71"/>
      <c r="P277" s="217">
        <f>O277*H277</f>
        <v>0</v>
      </c>
      <c r="Q277" s="217">
        <v>0.2044</v>
      </c>
      <c r="R277" s="217">
        <f>Q277*H277</f>
        <v>2.4119200000000003</v>
      </c>
      <c r="S277" s="217">
        <v>0</v>
      </c>
      <c r="T277" s="21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9" t="s">
        <v>189</v>
      </c>
      <c r="AT277" s="219" t="s">
        <v>184</v>
      </c>
      <c r="AU277" s="219" t="s">
        <v>85</v>
      </c>
      <c r="AY277" s="17" t="s">
        <v>182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17" t="s">
        <v>83</v>
      </c>
      <c r="BK277" s="220">
        <f>ROUND(I277*H277,2)</f>
        <v>0</v>
      </c>
      <c r="BL277" s="17" t="s">
        <v>189</v>
      </c>
      <c r="BM277" s="219" t="s">
        <v>361</v>
      </c>
    </row>
    <row r="278" spans="1:65" s="13" customFormat="1">
      <c r="B278" s="221"/>
      <c r="C278" s="222"/>
      <c r="D278" s="223" t="s">
        <v>191</v>
      </c>
      <c r="E278" s="224" t="s">
        <v>1</v>
      </c>
      <c r="F278" s="225" t="s">
        <v>362</v>
      </c>
      <c r="G278" s="222"/>
      <c r="H278" s="226">
        <v>4.3</v>
      </c>
      <c r="I278" s="227"/>
      <c r="J278" s="222"/>
      <c r="K278" s="222"/>
      <c r="L278" s="228"/>
      <c r="M278" s="229"/>
      <c r="N278" s="230"/>
      <c r="O278" s="230"/>
      <c r="P278" s="230"/>
      <c r="Q278" s="230"/>
      <c r="R278" s="230"/>
      <c r="S278" s="230"/>
      <c r="T278" s="231"/>
      <c r="AT278" s="232" t="s">
        <v>191</v>
      </c>
      <c r="AU278" s="232" t="s">
        <v>85</v>
      </c>
      <c r="AV278" s="13" t="s">
        <v>85</v>
      </c>
      <c r="AW278" s="13" t="s">
        <v>32</v>
      </c>
      <c r="AX278" s="13" t="s">
        <v>76</v>
      </c>
      <c r="AY278" s="232" t="s">
        <v>182</v>
      </c>
    </row>
    <row r="279" spans="1:65" s="13" customFormat="1">
      <c r="B279" s="221"/>
      <c r="C279" s="222"/>
      <c r="D279" s="223" t="s">
        <v>191</v>
      </c>
      <c r="E279" s="224" t="s">
        <v>1</v>
      </c>
      <c r="F279" s="225" t="s">
        <v>363</v>
      </c>
      <c r="G279" s="222"/>
      <c r="H279" s="226">
        <v>7.5</v>
      </c>
      <c r="I279" s="227"/>
      <c r="J279" s="222"/>
      <c r="K279" s="222"/>
      <c r="L279" s="228"/>
      <c r="M279" s="229"/>
      <c r="N279" s="230"/>
      <c r="O279" s="230"/>
      <c r="P279" s="230"/>
      <c r="Q279" s="230"/>
      <c r="R279" s="230"/>
      <c r="S279" s="230"/>
      <c r="T279" s="231"/>
      <c r="AT279" s="232" t="s">
        <v>191</v>
      </c>
      <c r="AU279" s="232" t="s">
        <v>85</v>
      </c>
      <c r="AV279" s="13" t="s">
        <v>85</v>
      </c>
      <c r="AW279" s="13" t="s">
        <v>32</v>
      </c>
      <c r="AX279" s="13" t="s">
        <v>76</v>
      </c>
      <c r="AY279" s="232" t="s">
        <v>182</v>
      </c>
    </row>
    <row r="280" spans="1:65" s="15" customFormat="1">
      <c r="B280" s="244"/>
      <c r="C280" s="245"/>
      <c r="D280" s="223" t="s">
        <v>191</v>
      </c>
      <c r="E280" s="246" t="s">
        <v>1</v>
      </c>
      <c r="F280" s="247" t="s">
        <v>202</v>
      </c>
      <c r="G280" s="245"/>
      <c r="H280" s="248">
        <v>11.8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AT280" s="254" t="s">
        <v>191</v>
      </c>
      <c r="AU280" s="254" t="s">
        <v>85</v>
      </c>
      <c r="AV280" s="15" t="s">
        <v>189</v>
      </c>
      <c r="AW280" s="15" t="s">
        <v>32</v>
      </c>
      <c r="AX280" s="15" t="s">
        <v>83</v>
      </c>
      <c r="AY280" s="254" t="s">
        <v>182</v>
      </c>
    </row>
    <row r="281" spans="1:65" s="2" customFormat="1" ht="16.5" customHeight="1">
      <c r="A281" s="34"/>
      <c r="B281" s="35"/>
      <c r="C281" s="208" t="s">
        <v>364</v>
      </c>
      <c r="D281" s="208" t="s">
        <v>184</v>
      </c>
      <c r="E281" s="209" t="s">
        <v>365</v>
      </c>
      <c r="F281" s="210" t="s">
        <v>366</v>
      </c>
      <c r="G281" s="211" t="s">
        <v>187</v>
      </c>
      <c r="H281" s="212">
        <v>6.649</v>
      </c>
      <c r="I281" s="213"/>
      <c r="J281" s="214">
        <f>ROUND(I281*H281,2)</f>
        <v>0</v>
      </c>
      <c r="K281" s="210" t="s">
        <v>188</v>
      </c>
      <c r="L281" s="39"/>
      <c r="M281" s="215" t="s">
        <v>1</v>
      </c>
      <c r="N281" s="216" t="s">
        <v>41</v>
      </c>
      <c r="O281" s="71"/>
      <c r="P281" s="217">
        <f>O281*H281</f>
        <v>0</v>
      </c>
      <c r="Q281" s="217">
        <v>2.16</v>
      </c>
      <c r="R281" s="217">
        <f>Q281*H281</f>
        <v>14.361840000000001</v>
      </c>
      <c r="S281" s="217">
        <v>0</v>
      </c>
      <c r="T281" s="21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19" t="s">
        <v>189</v>
      </c>
      <c r="AT281" s="219" t="s">
        <v>184</v>
      </c>
      <c r="AU281" s="219" t="s">
        <v>85</v>
      </c>
      <c r="AY281" s="17" t="s">
        <v>182</v>
      </c>
      <c r="BE281" s="220">
        <f>IF(N281="základní",J281,0)</f>
        <v>0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17" t="s">
        <v>83</v>
      </c>
      <c r="BK281" s="220">
        <f>ROUND(I281*H281,2)</f>
        <v>0</v>
      </c>
      <c r="BL281" s="17" t="s">
        <v>189</v>
      </c>
      <c r="BM281" s="219" t="s">
        <v>367</v>
      </c>
    </row>
    <row r="282" spans="1:65" s="13" customFormat="1">
      <c r="B282" s="221"/>
      <c r="C282" s="222"/>
      <c r="D282" s="223" t="s">
        <v>191</v>
      </c>
      <c r="E282" s="224" t="s">
        <v>1</v>
      </c>
      <c r="F282" s="225" t="s">
        <v>368</v>
      </c>
      <c r="G282" s="222"/>
      <c r="H282" s="226">
        <v>6.649</v>
      </c>
      <c r="I282" s="227"/>
      <c r="J282" s="222"/>
      <c r="K282" s="222"/>
      <c r="L282" s="228"/>
      <c r="M282" s="229"/>
      <c r="N282" s="230"/>
      <c r="O282" s="230"/>
      <c r="P282" s="230"/>
      <c r="Q282" s="230"/>
      <c r="R282" s="230"/>
      <c r="S282" s="230"/>
      <c r="T282" s="231"/>
      <c r="AT282" s="232" t="s">
        <v>191</v>
      </c>
      <c r="AU282" s="232" t="s">
        <v>85</v>
      </c>
      <c r="AV282" s="13" t="s">
        <v>85</v>
      </c>
      <c r="AW282" s="13" t="s">
        <v>32</v>
      </c>
      <c r="AX282" s="13" t="s">
        <v>83</v>
      </c>
      <c r="AY282" s="232" t="s">
        <v>182</v>
      </c>
    </row>
    <row r="283" spans="1:65" s="2" customFormat="1" ht="16.5" customHeight="1">
      <c r="A283" s="34"/>
      <c r="B283" s="35"/>
      <c r="C283" s="208" t="s">
        <v>369</v>
      </c>
      <c r="D283" s="208" t="s">
        <v>184</v>
      </c>
      <c r="E283" s="209" t="s">
        <v>370</v>
      </c>
      <c r="F283" s="210" t="s">
        <v>371</v>
      </c>
      <c r="G283" s="211" t="s">
        <v>187</v>
      </c>
      <c r="H283" s="212">
        <v>0.27</v>
      </c>
      <c r="I283" s="213"/>
      <c r="J283" s="214">
        <f>ROUND(I283*H283,2)</f>
        <v>0</v>
      </c>
      <c r="K283" s="210" t="s">
        <v>188</v>
      </c>
      <c r="L283" s="39"/>
      <c r="M283" s="215" t="s">
        <v>1</v>
      </c>
      <c r="N283" s="216" t="s">
        <v>41</v>
      </c>
      <c r="O283" s="71"/>
      <c r="P283" s="217">
        <f>O283*H283</f>
        <v>0</v>
      </c>
      <c r="Q283" s="217">
        <v>1.98</v>
      </c>
      <c r="R283" s="217">
        <f>Q283*H283</f>
        <v>0.53460000000000008</v>
      </c>
      <c r="S283" s="217">
        <v>0</v>
      </c>
      <c r="T283" s="21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19" t="s">
        <v>189</v>
      </c>
      <c r="AT283" s="219" t="s">
        <v>184</v>
      </c>
      <c r="AU283" s="219" t="s">
        <v>85</v>
      </c>
      <c r="AY283" s="17" t="s">
        <v>182</v>
      </c>
      <c r="BE283" s="220">
        <f>IF(N283="základní",J283,0)</f>
        <v>0</v>
      </c>
      <c r="BF283" s="220">
        <f>IF(N283="snížená",J283,0)</f>
        <v>0</v>
      </c>
      <c r="BG283" s="220">
        <f>IF(N283="zákl. přenesená",J283,0)</f>
        <v>0</v>
      </c>
      <c r="BH283" s="220">
        <f>IF(N283="sníž. přenesená",J283,0)</f>
        <v>0</v>
      </c>
      <c r="BI283" s="220">
        <f>IF(N283="nulová",J283,0)</f>
        <v>0</v>
      </c>
      <c r="BJ283" s="17" t="s">
        <v>83</v>
      </c>
      <c r="BK283" s="220">
        <f>ROUND(I283*H283,2)</f>
        <v>0</v>
      </c>
      <c r="BL283" s="17" t="s">
        <v>189</v>
      </c>
      <c r="BM283" s="219" t="s">
        <v>372</v>
      </c>
    </row>
    <row r="284" spans="1:65" s="13" customFormat="1">
      <c r="B284" s="221"/>
      <c r="C284" s="222"/>
      <c r="D284" s="223" t="s">
        <v>191</v>
      </c>
      <c r="E284" s="224" t="s">
        <v>1</v>
      </c>
      <c r="F284" s="225" t="s">
        <v>373</v>
      </c>
      <c r="G284" s="222"/>
      <c r="H284" s="226">
        <v>0.27</v>
      </c>
      <c r="I284" s="227"/>
      <c r="J284" s="222"/>
      <c r="K284" s="222"/>
      <c r="L284" s="228"/>
      <c r="M284" s="229"/>
      <c r="N284" s="230"/>
      <c r="O284" s="230"/>
      <c r="P284" s="230"/>
      <c r="Q284" s="230"/>
      <c r="R284" s="230"/>
      <c r="S284" s="230"/>
      <c r="T284" s="231"/>
      <c r="AT284" s="232" t="s">
        <v>191</v>
      </c>
      <c r="AU284" s="232" t="s">
        <v>85</v>
      </c>
      <c r="AV284" s="13" t="s">
        <v>85</v>
      </c>
      <c r="AW284" s="13" t="s">
        <v>32</v>
      </c>
      <c r="AX284" s="13" t="s">
        <v>83</v>
      </c>
      <c r="AY284" s="232" t="s">
        <v>182</v>
      </c>
    </row>
    <row r="285" spans="1:65" s="2" customFormat="1" ht="16.5" customHeight="1">
      <c r="A285" s="34"/>
      <c r="B285" s="35"/>
      <c r="C285" s="208" t="s">
        <v>374</v>
      </c>
      <c r="D285" s="208" t="s">
        <v>184</v>
      </c>
      <c r="E285" s="209" t="s">
        <v>375</v>
      </c>
      <c r="F285" s="210" t="s">
        <v>376</v>
      </c>
      <c r="G285" s="211" t="s">
        <v>187</v>
      </c>
      <c r="H285" s="212">
        <v>3.57</v>
      </c>
      <c r="I285" s="213"/>
      <c r="J285" s="214">
        <f>ROUND(I285*H285,2)</f>
        <v>0</v>
      </c>
      <c r="K285" s="210" t="s">
        <v>188</v>
      </c>
      <c r="L285" s="39"/>
      <c r="M285" s="215" t="s">
        <v>1</v>
      </c>
      <c r="N285" s="216" t="s">
        <v>41</v>
      </c>
      <c r="O285" s="71"/>
      <c r="P285" s="217">
        <f>O285*H285</f>
        <v>0</v>
      </c>
      <c r="Q285" s="217">
        <v>2.45329</v>
      </c>
      <c r="R285" s="217">
        <f>Q285*H285</f>
        <v>8.7582452999999987</v>
      </c>
      <c r="S285" s="217">
        <v>0</v>
      </c>
      <c r="T285" s="21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19" t="s">
        <v>189</v>
      </c>
      <c r="AT285" s="219" t="s">
        <v>184</v>
      </c>
      <c r="AU285" s="219" t="s">
        <v>85</v>
      </c>
      <c r="AY285" s="17" t="s">
        <v>182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17" t="s">
        <v>83</v>
      </c>
      <c r="BK285" s="220">
        <f>ROUND(I285*H285,2)</f>
        <v>0</v>
      </c>
      <c r="BL285" s="17" t="s">
        <v>189</v>
      </c>
      <c r="BM285" s="219" t="s">
        <v>377</v>
      </c>
    </row>
    <row r="286" spans="1:65" s="13" customFormat="1">
      <c r="B286" s="221"/>
      <c r="C286" s="222"/>
      <c r="D286" s="223" t="s">
        <v>191</v>
      </c>
      <c r="E286" s="224" t="s">
        <v>1</v>
      </c>
      <c r="F286" s="225" t="s">
        <v>378</v>
      </c>
      <c r="G286" s="222"/>
      <c r="H286" s="226">
        <v>0.72</v>
      </c>
      <c r="I286" s="227"/>
      <c r="J286" s="222"/>
      <c r="K286" s="222"/>
      <c r="L286" s="228"/>
      <c r="M286" s="229"/>
      <c r="N286" s="230"/>
      <c r="O286" s="230"/>
      <c r="P286" s="230"/>
      <c r="Q286" s="230"/>
      <c r="R286" s="230"/>
      <c r="S286" s="230"/>
      <c r="T286" s="231"/>
      <c r="AT286" s="232" t="s">
        <v>191</v>
      </c>
      <c r="AU286" s="232" t="s">
        <v>85</v>
      </c>
      <c r="AV286" s="13" t="s">
        <v>85</v>
      </c>
      <c r="AW286" s="13" t="s">
        <v>32</v>
      </c>
      <c r="AX286" s="13" t="s">
        <v>76</v>
      </c>
      <c r="AY286" s="232" t="s">
        <v>182</v>
      </c>
    </row>
    <row r="287" spans="1:65" s="13" customFormat="1">
      <c r="B287" s="221"/>
      <c r="C287" s="222"/>
      <c r="D287" s="223" t="s">
        <v>191</v>
      </c>
      <c r="E287" s="224" t="s">
        <v>1</v>
      </c>
      <c r="F287" s="225" t="s">
        <v>379</v>
      </c>
      <c r="G287" s="222"/>
      <c r="H287" s="226">
        <v>2.85</v>
      </c>
      <c r="I287" s="227"/>
      <c r="J287" s="222"/>
      <c r="K287" s="222"/>
      <c r="L287" s="228"/>
      <c r="M287" s="229"/>
      <c r="N287" s="230"/>
      <c r="O287" s="230"/>
      <c r="P287" s="230"/>
      <c r="Q287" s="230"/>
      <c r="R287" s="230"/>
      <c r="S287" s="230"/>
      <c r="T287" s="231"/>
      <c r="AT287" s="232" t="s">
        <v>191</v>
      </c>
      <c r="AU287" s="232" t="s">
        <v>85</v>
      </c>
      <c r="AV287" s="13" t="s">
        <v>85</v>
      </c>
      <c r="AW287" s="13" t="s">
        <v>32</v>
      </c>
      <c r="AX287" s="13" t="s">
        <v>76</v>
      </c>
      <c r="AY287" s="232" t="s">
        <v>182</v>
      </c>
    </row>
    <row r="288" spans="1:65" s="15" customFormat="1">
      <c r="B288" s="244"/>
      <c r="C288" s="245"/>
      <c r="D288" s="223" t="s">
        <v>191</v>
      </c>
      <c r="E288" s="246" t="s">
        <v>1</v>
      </c>
      <c r="F288" s="247" t="s">
        <v>202</v>
      </c>
      <c r="G288" s="245"/>
      <c r="H288" s="248">
        <v>3.5700000000000003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AT288" s="254" t="s">
        <v>191</v>
      </c>
      <c r="AU288" s="254" t="s">
        <v>85</v>
      </c>
      <c r="AV288" s="15" t="s">
        <v>189</v>
      </c>
      <c r="AW288" s="15" t="s">
        <v>32</v>
      </c>
      <c r="AX288" s="15" t="s">
        <v>83</v>
      </c>
      <c r="AY288" s="254" t="s">
        <v>182</v>
      </c>
    </row>
    <row r="289" spans="1:65" s="2" customFormat="1" ht="16.5" customHeight="1">
      <c r="A289" s="34"/>
      <c r="B289" s="35"/>
      <c r="C289" s="208" t="s">
        <v>380</v>
      </c>
      <c r="D289" s="208" t="s">
        <v>184</v>
      </c>
      <c r="E289" s="209" t="s">
        <v>381</v>
      </c>
      <c r="F289" s="210" t="s">
        <v>382</v>
      </c>
      <c r="G289" s="211" t="s">
        <v>331</v>
      </c>
      <c r="H289" s="212">
        <v>5.718</v>
      </c>
      <c r="I289" s="213"/>
      <c r="J289" s="214">
        <f>ROUND(I289*H289,2)</f>
        <v>0</v>
      </c>
      <c r="K289" s="210" t="s">
        <v>188</v>
      </c>
      <c r="L289" s="39"/>
      <c r="M289" s="215" t="s">
        <v>1</v>
      </c>
      <c r="N289" s="216" t="s">
        <v>41</v>
      </c>
      <c r="O289" s="71"/>
      <c r="P289" s="217">
        <f>O289*H289</f>
        <v>0</v>
      </c>
      <c r="Q289" s="217">
        <v>2.47E-3</v>
      </c>
      <c r="R289" s="217">
        <f>Q289*H289</f>
        <v>1.4123459999999999E-2</v>
      </c>
      <c r="S289" s="217">
        <v>0</v>
      </c>
      <c r="T289" s="21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19" t="s">
        <v>189</v>
      </c>
      <c r="AT289" s="219" t="s">
        <v>184</v>
      </c>
      <c r="AU289" s="219" t="s">
        <v>85</v>
      </c>
      <c r="AY289" s="17" t="s">
        <v>182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17" t="s">
        <v>83</v>
      </c>
      <c r="BK289" s="220">
        <f>ROUND(I289*H289,2)</f>
        <v>0</v>
      </c>
      <c r="BL289" s="17" t="s">
        <v>189</v>
      </c>
      <c r="BM289" s="219" t="s">
        <v>383</v>
      </c>
    </row>
    <row r="290" spans="1:65" s="13" customFormat="1">
      <c r="B290" s="221"/>
      <c r="C290" s="222"/>
      <c r="D290" s="223" t="s">
        <v>191</v>
      </c>
      <c r="E290" s="224" t="s">
        <v>1</v>
      </c>
      <c r="F290" s="225" t="s">
        <v>384</v>
      </c>
      <c r="G290" s="222"/>
      <c r="H290" s="226">
        <v>1.86</v>
      </c>
      <c r="I290" s="227"/>
      <c r="J290" s="222"/>
      <c r="K290" s="222"/>
      <c r="L290" s="228"/>
      <c r="M290" s="229"/>
      <c r="N290" s="230"/>
      <c r="O290" s="230"/>
      <c r="P290" s="230"/>
      <c r="Q290" s="230"/>
      <c r="R290" s="230"/>
      <c r="S290" s="230"/>
      <c r="T290" s="231"/>
      <c r="AT290" s="232" t="s">
        <v>191</v>
      </c>
      <c r="AU290" s="232" t="s">
        <v>85</v>
      </c>
      <c r="AV290" s="13" t="s">
        <v>85</v>
      </c>
      <c r="AW290" s="13" t="s">
        <v>32</v>
      </c>
      <c r="AX290" s="13" t="s">
        <v>76</v>
      </c>
      <c r="AY290" s="232" t="s">
        <v>182</v>
      </c>
    </row>
    <row r="291" spans="1:65" s="13" customFormat="1">
      <c r="B291" s="221"/>
      <c r="C291" s="222"/>
      <c r="D291" s="223" t="s">
        <v>191</v>
      </c>
      <c r="E291" s="224" t="s">
        <v>1</v>
      </c>
      <c r="F291" s="225" t="s">
        <v>385</v>
      </c>
      <c r="G291" s="222"/>
      <c r="H291" s="226">
        <v>3.8580000000000001</v>
      </c>
      <c r="I291" s="227"/>
      <c r="J291" s="222"/>
      <c r="K291" s="222"/>
      <c r="L291" s="228"/>
      <c r="M291" s="229"/>
      <c r="N291" s="230"/>
      <c r="O291" s="230"/>
      <c r="P291" s="230"/>
      <c r="Q291" s="230"/>
      <c r="R291" s="230"/>
      <c r="S291" s="230"/>
      <c r="T291" s="231"/>
      <c r="AT291" s="232" t="s">
        <v>191</v>
      </c>
      <c r="AU291" s="232" t="s">
        <v>85</v>
      </c>
      <c r="AV291" s="13" t="s">
        <v>85</v>
      </c>
      <c r="AW291" s="13" t="s">
        <v>32</v>
      </c>
      <c r="AX291" s="13" t="s">
        <v>76</v>
      </c>
      <c r="AY291" s="232" t="s">
        <v>182</v>
      </c>
    </row>
    <row r="292" spans="1:65" s="15" customFormat="1">
      <c r="B292" s="244"/>
      <c r="C292" s="245"/>
      <c r="D292" s="223" t="s">
        <v>191</v>
      </c>
      <c r="E292" s="246" t="s">
        <v>1</v>
      </c>
      <c r="F292" s="247" t="s">
        <v>202</v>
      </c>
      <c r="G292" s="245"/>
      <c r="H292" s="248">
        <v>5.718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AT292" s="254" t="s">
        <v>191</v>
      </c>
      <c r="AU292" s="254" t="s">
        <v>85</v>
      </c>
      <c r="AV292" s="15" t="s">
        <v>189</v>
      </c>
      <c r="AW292" s="15" t="s">
        <v>32</v>
      </c>
      <c r="AX292" s="15" t="s">
        <v>83</v>
      </c>
      <c r="AY292" s="254" t="s">
        <v>182</v>
      </c>
    </row>
    <row r="293" spans="1:65" s="2" customFormat="1" ht="16.5" customHeight="1">
      <c r="A293" s="34"/>
      <c r="B293" s="35"/>
      <c r="C293" s="208" t="s">
        <v>386</v>
      </c>
      <c r="D293" s="208" t="s">
        <v>184</v>
      </c>
      <c r="E293" s="209" t="s">
        <v>387</v>
      </c>
      <c r="F293" s="210" t="s">
        <v>388</v>
      </c>
      <c r="G293" s="211" t="s">
        <v>331</v>
      </c>
      <c r="H293" s="212">
        <v>5.718</v>
      </c>
      <c r="I293" s="213"/>
      <c r="J293" s="214">
        <f>ROUND(I293*H293,2)</f>
        <v>0</v>
      </c>
      <c r="K293" s="210" t="s">
        <v>188</v>
      </c>
      <c r="L293" s="39"/>
      <c r="M293" s="215" t="s">
        <v>1</v>
      </c>
      <c r="N293" s="216" t="s">
        <v>41</v>
      </c>
      <c r="O293" s="71"/>
      <c r="P293" s="217">
        <f>O293*H293</f>
        <v>0</v>
      </c>
      <c r="Q293" s="217">
        <v>0</v>
      </c>
      <c r="R293" s="217">
        <f>Q293*H293</f>
        <v>0</v>
      </c>
      <c r="S293" s="217">
        <v>0</v>
      </c>
      <c r="T293" s="21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19" t="s">
        <v>189</v>
      </c>
      <c r="AT293" s="219" t="s">
        <v>184</v>
      </c>
      <c r="AU293" s="219" t="s">
        <v>85</v>
      </c>
      <c r="AY293" s="17" t="s">
        <v>182</v>
      </c>
      <c r="BE293" s="220">
        <f>IF(N293="základní",J293,0)</f>
        <v>0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17" t="s">
        <v>83</v>
      </c>
      <c r="BK293" s="220">
        <f>ROUND(I293*H293,2)</f>
        <v>0</v>
      </c>
      <c r="BL293" s="17" t="s">
        <v>189</v>
      </c>
      <c r="BM293" s="219" t="s">
        <v>389</v>
      </c>
    </row>
    <row r="294" spans="1:65" s="2" customFormat="1" ht="16.5" customHeight="1">
      <c r="A294" s="34"/>
      <c r="B294" s="35"/>
      <c r="C294" s="208" t="s">
        <v>390</v>
      </c>
      <c r="D294" s="208" t="s">
        <v>184</v>
      </c>
      <c r="E294" s="209" t="s">
        <v>391</v>
      </c>
      <c r="F294" s="210" t="s">
        <v>392</v>
      </c>
      <c r="G294" s="211" t="s">
        <v>301</v>
      </c>
      <c r="H294" s="212">
        <v>0.249</v>
      </c>
      <c r="I294" s="213"/>
      <c r="J294" s="214">
        <f>ROUND(I294*H294,2)</f>
        <v>0</v>
      </c>
      <c r="K294" s="210" t="s">
        <v>188</v>
      </c>
      <c r="L294" s="39"/>
      <c r="M294" s="215" t="s">
        <v>1</v>
      </c>
      <c r="N294" s="216" t="s">
        <v>41</v>
      </c>
      <c r="O294" s="71"/>
      <c r="P294" s="217">
        <f>O294*H294</f>
        <v>0</v>
      </c>
      <c r="Q294" s="217">
        <v>1.06277</v>
      </c>
      <c r="R294" s="217">
        <f>Q294*H294</f>
        <v>0.26462973000000001</v>
      </c>
      <c r="S294" s="217">
        <v>0</v>
      </c>
      <c r="T294" s="21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19" t="s">
        <v>189</v>
      </c>
      <c r="AT294" s="219" t="s">
        <v>184</v>
      </c>
      <c r="AU294" s="219" t="s">
        <v>85</v>
      </c>
      <c r="AY294" s="17" t="s">
        <v>182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17" t="s">
        <v>83</v>
      </c>
      <c r="BK294" s="220">
        <f>ROUND(I294*H294,2)</f>
        <v>0</v>
      </c>
      <c r="BL294" s="17" t="s">
        <v>189</v>
      </c>
      <c r="BM294" s="219" t="s">
        <v>393</v>
      </c>
    </row>
    <row r="295" spans="1:65" s="13" customFormat="1">
      <c r="B295" s="221"/>
      <c r="C295" s="222"/>
      <c r="D295" s="223" t="s">
        <v>191</v>
      </c>
      <c r="E295" s="224" t="s">
        <v>1</v>
      </c>
      <c r="F295" s="225" t="s">
        <v>394</v>
      </c>
      <c r="G295" s="222"/>
      <c r="H295" s="226">
        <v>0.11600000000000001</v>
      </c>
      <c r="I295" s="227"/>
      <c r="J295" s="222"/>
      <c r="K295" s="222"/>
      <c r="L295" s="228"/>
      <c r="M295" s="229"/>
      <c r="N295" s="230"/>
      <c r="O295" s="230"/>
      <c r="P295" s="230"/>
      <c r="Q295" s="230"/>
      <c r="R295" s="230"/>
      <c r="S295" s="230"/>
      <c r="T295" s="231"/>
      <c r="AT295" s="232" t="s">
        <v>191</v>
      </c>
      <c r="AU295" s="232" t="s">
        <v>85</v>
      </c>
      <c r="AV295" s="13" t="s">
        <v>85</v>
      </c>
      <c r="AW295" s="13" t="s">
        <v>32</v>
      </c>
      <c r="AX295" s="13" t="s">
        <v>76</v>
      </c>
      <c r="AY295" s="232" t="s">
        <v>182</v>
      </c>
    </row>
    <row r="296" spans="1:65" s="13" customFormat="1">
      <c r="B296" s="221"/>
      <c r="C296" s="222"/>
      <c r="D296" s="223" t="s">
        <v>191</v>
      </c>
      <c r="E296" s="224" t="s">
        <v>1</v>
      </c>
      <c r="F296" s="225" t="s">
        <v>395</v>
      </c>
      <c r="G296" s="222"/>
      <c r="H296" s="226">
        <v>0.13300000000000001</v>
      </c>
      <c r="I296" s="227"/>
      <c r="J296" s="222"/>
      <c r="K296" s="222"/>
      <c r="L296" s="228"/>
      <c r="M296" s="229"/>
      <c r="N296" s="230"/>
      <c r="O296" s="230"/>
      <c r="P296" s="230"/>
      <c r="Q296" s="230"/>
      <c r="R296" s="230"/>
      <c r="S296" s="230"/>
      <c r="T296" s="231"/>
      <c r="AT296" s="232" t="s">
        <v>191</v>
      </c>
      <c r="AU296" s="232" t="s">
        <v>85</v>
      </c>
      <c r="AV296" s="13" t="s">
        <v>85</v>
      </c>
      <c r="AW296" s="13" t="s">
        <v>32</v>
      </c>
      <c r="AX296" s="13" t="s">
        <v>76</v>
      </c>
      <c r="AY296" s="232" t="s">
        <v>182</v>
      </c>
    </row>
    <row r="297" spans="1:65" s="15" customFormat="1">
      <c r="B297" s="244"/>
      <c r="C297" s="245"/>
      <c r="D297" s="223" t="s">
        <v>191</v>
      </c>
      <c r="E297" s="246" t="s">
        <v>1</v>
      </c>
      <c r="F297" s="247" t="s">
        <v>202</v>
      </c>
      <c r="G297" s="245"/>
      <c r="H297" s="248">
        <v>0.249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AT297" s="254" t="s">
        <v>191</v>
      </c>
      <c r="AU297" s="254" t="s">
        <v>85</v>
      </c>
      <c r="AV297" s="15" t="s">
        <v>189</v>
      </c>
      <c r="AW297" s="15" t="s">
        <v>32</v>
      </c>
      <c r="AX297" s="15" t="s">
        <v>83</v>
      </c>
      <c r="AY297" s="254" t="s">
        <v>182</v>
      </c>
    </row>
    <row r="298" spans="1:65" s="2" customFormat="1" ht="16.5" customHeight="1">
      <c r="A298" s="34"/>
      <c r="B298" s="35"/>
      <c r="C298" s="208" t="s">
        <v>396</v>
      </c>
      <c r="D298" s="208" t="s">
        <v>184</v>
      </c>
      <c r="E298" s="209" t="s">
        <v>397</v>
      </c>
      <c r="F298" s="210" t="s">
        <v>398</v>
      </c>
      <c r="G298" s="211" t="s">
        <v>187</v>
      </c>
      <c r="H298" s="212">
        <v>0.97499999999999998</v>
      </c>
      <c r="I298" s="213"/>
      <c r="J298" s="214">
        <f>ROUND(I298*H298,2)</f>
        <v>0</v>
      </c>
      <c r="K298" s="210" t="s">
        <v>188</v>
      </c>
      <c r="L298" s="39"/>
      <c r="M298" s="215" t="s">
        <v>1</v>
      </c>
      <c r="N298" s="216" t="s">
        <v>41</v>
      </c>
      <c r="O298" s="71"/>
      <c r="P298" s="217">
        <f>O298*H298</f>
        <v>0</v>
      </c>
      <c r="Q298" s="217">
        <v>2.45329</v>
      </c>
      <c r="R298" s="217">
        <f>Q298*H298</f>
        <v>2.39195775</v>
      </c>
      <c r="S298" s="217">
        <v>0</v>
      </c>
      <c r="T298" s="21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19" t="s">
        <v>189</v>
      </c>
      <c r="AT298" s="219" t="s">
        <v>184</v>
      </c>
      <c r="AU298" s="219" t="s">
        <v>85</v>
      </c>
      <c r="AY298" s="17" t="s">
        <v>182</v>
      </c>
      <c r="BE298" s="220">
        <f>IF(N298="základní",J298,0)</f>
        <v>0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17" t="s">
        <v>83</v>
      </c>
      <c r="BK298" s="220">
        <f>ROUND(I298*H298,2)</f>
        <v>0</v>
      </c>
      <c r="BL298" s="17" t="s">
        <v>189</v>
      </c>
      <c r="BM298" s="219" t="s">
        <v>399</v>
      </c>
    </row>
    <row r="299" spans="1:65" s="13" customFormat="1">
      <c r="B299" s="221"/>
      <c r="C299" s="222"/>
      <c r="D299" s="223" t="s">
        <v>191</v>
      </c>
      <c r="E299" s="224" t="s">
        <v>1</v>
      </c>
      <c r="F299" s="225" t="s">
        <v>400</v>
      </c>
      <c r="G299" s="222"/>
      <c r="H299" s="226">
        <v>0.97499999999999998</v>
      </c>
      <c r="I299" s="227"/>
      <c r="J299" s="222"/>
      <c r="K299" s="222"/>
      <c r="L299" s="228"/>
      <c r="M299" s="229"/>
      <c r="N299" s="230"/>
      <c r="O299" s="230"/>
      <c r="P299" s="230"/>
      <c r="Q299" s="230"/>
      <c r="R299" s="230"/>
      <c r="S299" s="230"/>
      <c r="T299" s="231"/>
      <c r="AT299" s="232" t="s">
        <v>191</v>
      </c>
      <c r="AU299" s="232" t="s">
        <v>85</v>
      </c>
      <c r="AV299" s="13" t="s">
        <v>85</v>
      </c>
      <c r="AW299" s="13" t="s">
        <v>32</v>
      </c>
      <c r="AX299" s="13" t="s">
        <v>83</v>
      </c>
      <c r="AY299" s="232" t="s">
        <v>182</v>
      </c>
    </row>
    <row r="300" spans="1:65" s="2" customFormat="1" ht="16.5" customHeight="1">
      <c r="A300" s="34"/>
      <c r="B300" s="35"/>
      <c r="C300" s="208" t="s">
        <v>401</v>
      </c>
      <c r="D300" s="208" t="s">
        <v>184</v>
      </c>
      <c r="E300" s="209" t="s">
        <v>402</v>
      </c>
      <c r="F300" s="210" t="s">
        <v>403</v>
      </c>
      <c r="G300" s="211" t="s">
        <v>331</v>
      </c>
      <c r="H300" s="212">
        <v>6.5</v>
      </c>
      <c r="I300" s="213"/>
      <c r="J300" s="214">
        <f>ROUND(I300*H300,2)</f>
        <v>0</v>
      </c>
      <c r="K300" s="210" t="s">
        <v>188</v>
      </c>
      <c r="L300" s="39"/>
      <c r="M300" s="215" t="s">
        <v>1</v>
      </c>
      <c r="N300" s="216" t="s">
        <v>41</v>
      </c>
      <c r="O300" s="71"/>
      <c r="P300" s="217">
        <f>O300*H300</f>
        <v>0</v>
      </c>
      <c r="Q300" s="217">
        <v>2.7499999999999998E-3</v>
      </c>
      <c r="R300" s="217">
        <f>Q300*H300</f>
        <v>1.7874999999999999E-2</v>
      </c>
      <c r="S300" s="217">
        <v>0</v>
      </c>
      <c r="T300" s="21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19" t="s">
        <v>189</v>
      </c>
      <c r="AT300" s="219" t="s">
        <v>184</v>
      </c>
      <c r="AU300" s="219" t="s">
        <v>85</v>
      </c>
      <c r="AY300" s="17" t="s">
        <v>182</v>
      </c>
      <c r="BE300" s="220">
        <f>IF(N300="základní",J300,0)</f>
        <v>0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17" t="s">
        <v>83</v>
      </c>
      <c r="BK300" s="220">
        <f>ROUND(I300*H300,2)</f>
        <v>0</v>
      </c>
      <c r="BL300" s="17" t="s">
        <v>189</v>
      </c>
      <c r="BM300" s="219" t="s">
        <v>404</v>
      </c>
    </row>
    <row r="301" spans="1:65" s="13" customFormat="1">
      <c r="B301" s="221"/>
      <c r="C301" s="222"/>
      <c r="D301" s="223" t="s">
        <v>191</v>
      </c>
      <c r="E301" s="224" t="s">
        <v>1</v>
      </c>
      <c r="F301" s="225" t="s">
        <v>405</v>
      </c>
      <c r="G301" s="222"/>
      <c r="H301" s="226">
        <v>6.5</v>
      </c>
      <c r="I301" s="227"/>
      <c r="J301" s="222"/>
      <c r="K301" s="222"/>
      <c r="L301" s="228"/>
      <c r="M301" s="229"/>
      <c r="N301" s="230"/>
      <c r="O301" s="230"/>
      <c r="P301" s="230"/>
      <c r="Q301" s="230"/>
      <c r="R301" s="230"/>
      <c r="S301" s="230"/>
      <c r="T301" s="231"/>
      <c r="AT301" s="232" t="s">
        <v>191</v>
      </c>
      <c r="AU301" s="232" t="s">
        <v>85</v>
      </c>
      <c r="AV301" s="13" t="s">
        <v>85</v>
      </c>
      <c r="AW301" s="13" t="s">
        <v>32</v>
      </c>
      <c r="AX301" s="13" t="s">
        <v>83</v>
      </c>
      <c r="AY301" s="232" t="s">
        <v>182</v>
      </c>
    </row>
    <row r="302" spans="1:65" s="2" customFormat="1" ht="16.5" customHeight="1">
      <c r="A302" s="34"/>
      <c r="B302" s="35"/>
      <c r="C302" s="208" t="s">
        <v>406</v>
      </c>
      <c r="D302" s="208" t="s">
        <v>184</v>
      </c>
      <c r="E302" s="209" t="s">
        <v>407</v>
      </c>
      <c r="F302" s="210" t="s">
        <v>408</v>
      </c>
      <c r="G302" s="211" t="s">
        <v>331</v>
      </c>
      <c r="H302" s="212">
        <v>6.5</v>
      </c>
      <c r="I302" s="213"/>
      <c r="J302" s="214">
        <f>ROUND(I302*H302,2)</f>
        <v>0</v>
      </c>
      <c r="K302" s="210" t="s">
        <v>188</v>
      </c>
      <c r="L302" s="39"/>
      <c r="M302" s="215" t="s">
        <v>1</v>
      </c>
      <c r="N302" s="216" t="s">
        <v>41</v>
      </c>
      <c r="O302" s="71"/>
      <c r="P302" s="217">
        <f>O302*H302</f>
        <v>0</v>
      </c>
      <c r="Q302" s="217">
        <v>0</v>
      </c>
      <c r="R302" s="217">
        <f>Q302*H302</f>
        <v>0</v>
      </c>
      <c r="S302" s="217">
        <v>0</v>
      </c>
      <c r="T302" s="21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19" t="s">
        <v>189</v>
      </c>
      <c r="AT302" s="219" t="s">
        <v>184</v>
      </c>
      <c r="AU302" s="219" t="s">
        <v>85</v>
      </c>
      <c r="AY302" s="17" t="s">
        <v>182</v>
      </c>
      <c r="BE302" s="220">
        <f>IF(N302="základní",J302,0)</f>
        <v>0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17" t="s">
        <v>83</v>
      </c>
      <c r="BK302" s="220">
        <f>ROUND(I302*H302,2)</f>
        <v>0</v>
      </c>
      <c r="BL302" s="17" t="s">
        <v>189</v>
      </c>
      <c r="BM302" s="219" t="s">
        <v>409</v>
      </c>
    </row>
    <row r="303" spans="1:65" s="12" customFormat="1" ht="22.9" customHeight="1">
      <c r="B303" s="192"/>
      <c r="C303" s="193"/>
      <c r="D303" s="194" t="s">
        <v>75</v>
      </c>
      <c r="E303" s="206" t="s">
        <v>195</v>
      </c>
      <c r="F303" s="206" t="s">
        <v>410</v>
      </c>
      <c r="G303" s="193"/>
      <c r="H303" s="193"/>
      <c r="I303" s="196"/>
      <c r="J303" s="207">
        <f>BK303</f>
        <v>0</v>
      </c>
      <c r="K303" s="193"/>
      <c r="L303" s="198"/>
      <c r="M303" s="199"/>
      <c r="N303" s="200"/>
      <c r="O303" s="200"/>
      <c r="P303" s="201">
        <f>SUM(P304:P455)</f>
        <v>0</v>
      </c>
      <c r="Q303" s="200"/>
      <c r="R303" s="201">
        <f>SUM(R304:R455)</f>
        <v>124.34589688000001</v>
      </c>
      <c r="S303" s="200"/>
      <c r="T303" s="202">
        <f>SUM(T304:T455)</f>
        <v>0</v>
      </c>
      <c r="AR303" s="203" t="s">
        <v>83</v>
      </c>
      <c r="AT303" s="204" t="s">
        <v>75</v>
      </c>
      <c r="AU303" s="204" t="s">
        <v>83</v>
      </c>
      <c r="AY303" s="203" t="s">
        <v>182</v>
      </c>
      <c r="BK303" s="205">
        <f>SUM(BK304:BK455)</f>
        <v>0</v>
      </c>
    </row>
    <row r="304" spans="1:65" s="2" customFormat="1" ht="16.5" customHeight="1">
      <c r="A304" s="34"/>
      <c r="B304" s="35"/>
      <c r="C304" s="208" t="s">
        <v>411</v>
      </c>
      <c r="D304" s="208" t="s">
        <v>184</v>
      </c>
      <c r="E304" s="209" t="s">
        <v>412</v>
      </c>
      <c r="F304" s="210" t="s">
        <v>413</v>
      </c>
      <c r="G304" s="211" t="s">
        <v>414</v>
      </c>
      <c r="H304" s="212">
        <v>6</v>
      </c>
      <c r="I304" s="213"/>
      <c r="J304" s="214">
        <f t="shared" ref="J304:J311" si="0">ROUND(I304*H304,2)</f>
        <v>0</v>
      </c>
      <c r="K304" s="210" t="s">
        <v>188</v>
      </c>
      <c r="L304" s="39"/>
      <c r="M304" s="215" t="s">
        <v>1</v>
      </c>
      <c r="N304" s="216" t="s">
        <v>41</v>
      </c>
      <c r="O304" s="71"/>
      <c r="P304" s="217">
        <f t="shared" ref="P304:P311" si="1">O304*H304</f>
        <v>0</v>
      </c>
      <c r="Q304" s="217">
        <v>1.2619999999999999E-2</v>
      </c>
      <c r="R304" s="217">
        <f t="shared" ref="R304:R311" si="2">Q304*H304</f>
        <v>7.5719999999999996E-2</v>
      </c>
      <c r="S304" s="217">
        <v>0</v>
      </c>
      <c r="T304" s="218">
        <f t="shared" ref="T304:T311" si="3"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19" t="s">
        <v>189</v>
      </c>
      <c r="AT304" s="219" t="s">
        <v>184</v>
      </c>
      <c r="AU304" s="219" t="s">
        <v>85</v>
      </c>
      <c r="AY304" s="17" t="s">
        <v>182</v>
      </c>
      <c r="BE304" s="220">
        <f t="shared" ref="BE304:BE311" si="4">IF(N304="základní",J304,0)</f>
        <v>0</v>
      </c>
      <c r="BF304" s="220">
        <f t="shared" ref="BF304:BF311" si="5">IF(N304="snížená",J304,0)</f>
        <v>0</v>
      </c>
      <c r="BG304" s="220">
        <f t="shared" ref="BG304:BG311" si="6">IF(N304="zákl. přenesená",J304,0)</f>
        <v>0</v>
      </c>
      <c r="BH304" s="220">
        <f t="shared" ref="BH304:BH311" si="7">IF(N304="sníž. přenesená",J304,0)</f>
        <v>0</v>
      </c>
      <c r="BI304" s="220">
        <f t="shared" ref="BI304:BI311" si="8">IF(N304="nulová",J304,0)</f>
        <v>0</v>
      </c>
      <c r="BJ304" s="17" t="s">
        <v>83</v>
      </c>
      <c r="BK304" s="220">
        <f t="shared" ref="BK304:BK311" si="9">ROUND(I304*H304,2)</f>
        <v>0</v>
      </c>
      <c r="BL304" s="17" t="s">
        <v>189</v>
      </c>
      <c r="BM304" s="219" t="s">
        <v>415</v>
      </c>
    </row>
    <row r="305" spans="1:65" s="2" customFormat="1" ht="16.5" customHeight="1">
      <c r="A305" s="34"/>
      <c r="B305" s="35"/>
      <c r="C305" s="208" t="s">
        <v>416</v>
      </c>
      <c r="D305" s="208" t="s">
        <v>184</v>
      </c>
      <c r="E305" s="209" t="s">
        <v>417</v>
      </c>
      <c r="F305" s="210" t="s">
        <v>418</v>
      </c>
      <c r="G305" s="211" t="s">
        <v>414</v>
      </c>
      <c r="H305" s="212">
        <v>3</v>
      </c>
      <c r="I305" s="213"/>
      <c r="J305" s="214">
        <f t="shared" si="0"/>
        <v>0</v>
      </c>
      <c r="K305" s="210" t="s">
        <v>188</v>
      </c>
      <c r="L305" s="39"/>
      <c r="M305" s="215" t="s">
        <v>1</v>
      </c>
      <c r="N305" s="216" t="s">
        <v>41</v>
      </c>
      <c r="O305" s="71"/>
      <c r="P305" s="217">
        <f t="shared" si="1"/>
        <v>0</v>
      </c>
      <c r="Q305" s="217">
        <v>1.8929999999999999E-2</v>
      </c>
      <c r="R305" s="217">
        <f t="shared" si="2"/>
        <v>5.6789999999999993E-2</v>
      </c>
      <c r="S305" s="217">
        <v>0</v>
      </c>
      <c r="T305" s="218">
        <f t="shared" si="3"/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19" t="s">
        <v>189</v>
      </c>
      <c r="AT305" s="219" t="s">
        <v>184</v>
      </c>
      <c r="AU305" s="219" t="s">
        <v>85</v>
      </c>
      <c r="AY305" s="17" t="s">
        <v>182</v>
      </c>
      <c r="BE305" s="220">
        <f t="shared" si="4"/>
        <v>0</v>
      </c>
      <c r="BF305" s="220">
        <f t="shared" si="5"/>
        <v>0</v>
      </c>
      <c r="BG305" s="220">
        <f t="shared" si="6"/>
        <v>0</v>
      </c>
      <c r="BH305" s="220">
        <f t="shared" si="7"/>
        <v>0</v>
      </c>
      <c r="BI305" s="220">
        <f t="shared" si="8"/>
        <v>0</v>
      </c>
      <c r="BJ305" s="17" t="s">
        <v>83</v>
      </c>
      <c r="BK305" s="220">
        <f t="shared" si="9"/>
        <v>0</v>
      </c>
      <c r="BL305" s="17" t="s">
        <v>189</v>
      </c>
      <c r="BM305" s="219" t="s">
        <v>419</v>
      </c>
    </row>
    <row r="306" spans="1:65" s="2" customFormat="1" ht="16.5" customHeight="1">
      <c r="A306" s="34"/>
      <c r="B306" s="35"/>
      <c r="C306" s="208" t="s">
        <v>420</v>
      </c>
      <c r="D306" s="208" t="s">
        <v>184</v>
      </c>
      <c r="E306" s="209" t="s">
        <v>421</v>
      </c>
      <c r="F306" s="210" t="s">
        <v>422</v>
      </c>
      <c r="G306" s="211" t="s">
        <v>414</v>
      </c>
      <c r="H306" s="212">
        <v>5</v>
      </c>
      <c r="I306" s="213"/>
      <c r="J306" s="214">
        <f t="shared" si="0"/>
        <v>0</v>
      </c>
      <c r="K306" s="210" t="s">
        <v>188</v>
      </c>
      <c r="L306" s="39"/>
      <c r="M306" s="215" t="s">
        <v>1</v>
      </c>
      <c r="N306" s="216" t="s">
        <v>41</v>
      </c>
      <c r="O306" s="71"/>
      <c r="P306" s="217">
        <f t="shared" si="1"/>
        <v>0</v>
      </c>
      <c r="Q306" s="217">
        <v>4.8430000000000001E-2</v>
      </c>
      <c r="R306" s="217">
        <f t="shared" si="2"/>
        <v>0.24215</v>
      </c>
      <c r="S306" s="217">
        <v>0</v>
      </c>
      <c r="T306" s="218">
        <f t="shared" si="3"/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19" t="s">
        <v>189</v>
      </c>
      <c r="AT306" s="219" t="s">
        <v>184</v>
      </c>
      <c r="AU306" s="219" t="s">
        <v>85</v>
      </c>
      <c r="AY306" s="17" t="s">
        <v>182</v>
      </c>
      <c r="BE306" s="220">
        <f t="shared" si="4"/>
        <v>0</v>
      </c>
      <c r="BF306" s="220">
        <f t="shared" si="5"/>
        <v>0</v>
      </c>
      <c r="BG306" s="220">
        <f t="shared" si="6"/>
        <v>0</v>
      </c>
      <c r="BH306" s="220">
        <f t="shared" si="7"/>
        <v>0</v>
      </c>
      <c r="BI306" s="220">
        <f t="shared" si="8"/>
        <v>0</v>
      </c>
      <c r="BJ306" s="17" t="s">
        <v>83</v>
      </c>
      <c r="BK306" s="220">
        <f t="shared" si="9"/>
        <v>0</v>
      </c>
      <c r="BL306" s="17" t="s">
        <v>189</v>
      </c>
      <c r="BM306" s="219" t="s">
        <v>423</v>
      </c>
    </row>
    <row r="307" spans="1:65" s="2" customFormat="1" ht="16.5" customHeight="1">
      <c r="A307" s="34"/>
      <c r="B307" s="35"/>
      <c r="C307" s="208" t="s">
        <v>424</v>
      </c>
      <c r="D307" s="208" t="s">
        <v>184</v>
      </c>
      <c r="E307" s="209" t="s">
        <v>425</v>
      </c>
      <c r="F307" s="210" t="s">
        <v>426</v>
      </c>
      <c r="G307" s="211" t="s">
        <v>414</v>
      </c>
      <c r="H307" s="212">
        <v>5</v>
      </c>
      <c r="I307" s="213"/>
      <c r="J307" s="214">
        <f t="shared" si="0"/>
        <v>0</v>
      </c>
      <c r="K307" s="210" t="s">
        <v>188</v>
      </c>
      <c r="L307" s="39"/>
      <c r="M307" s="215" t="s">
        <v>1</v>
      </c>
      <c r="N307" s="216" t="s">
        <v>41</v>
      </c>
      <c r="O307" s="71"/>
      <c r="P307" s="217">
        <f t="shared" si="1"/>
        <v>0</v>
      </c>
      <c r="Q307" s="217">
        <v>7.3669999999999999E-2</v>
      </c>
      <c r="R307" s="217">
        <f t="shared" si="2"/>
        <v>0.36835000000000001</v>
      </c>
      <c r="S307" s="217">
        <v>0</v>
      </c>
      <c r="T307" s="218">
        <f t="shared" si="3"/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19" t="s">
        <v>189</v>
      </c>
      <c r="AT307" s="219" t="s">
        <v>184</v>
      </c>
      <c r="AU307" s="219" t="s">
        <v>85</v>
      </c>
      <c r="AY307" s="17" t="s">
        <v>182</v>
      </c>
      <c r="BE307" s="220">
        <f t="shared" si="4"/>
        <v>0</v>
      </c>
      <c r="BF307" s="220">
        <f t="shared" si="5"/>
        <v>0</v>
      </c>
      <c r="BG307" s="220">
        <f t="shared" si="6"/>
        <v>0</v>
      </c>
      <c r="BH307" s="220">
        <f t="shared" si="7"/>
        <v>0</v>
      </c>
      <c r="BI307" s="220">
        <f t="shared" si="8"/>
        <v>0</v>
      </c>
      <c r="BJ307" s="17" t="s">
        <v>83</v>
      </c>
      <c r="BK307" s="220">
        <f t="shared" si="9"/>
        <v>0</v>
      </c>
      <c r="BL307" s="17" t="s">
        <v>189</v>
      </c>
      <c r="BM307" s="219" t="s">
        <v>427</v>
      </c>
    </row>
    <row r="308" spans="1:65" s="2" customFormat="1" ht="16.5" customHeight="1">
      <c r="A308" s="34"/>
      <c r="B308" s="35"/>
      <c r="C308" s="208" t="s">
        <v>428</v>
      </c>
      <c r="D308" s="208" t="s">
        <v>184</v>
      </c>
      <c r="E308" s="209" t="s">
        <v>429</v>
      </c>
      <c r="F308" s="210" t="s">
        <v>430</v>
      </c>
      <c r="G308" s="211" t="s">
        <v>414</v>
      </c>
      <c r="H308" s="212">
        <v>2</v>
      </c>
      <c r="I308" s="213"/>
      <c r="J308" s="214">
        <f t="shared" si="0"/>
        <v>0</v>
      </c>
      <c r="K308" s="210" t="s">
        <v>188</v>
      </c>
      <c r="L308" s="39"/>
      <c r="M308" s="215" t="s">
        <v>1</v>
      </c>
      <c r="N308" s="216" t="s">
        <v>41</v>
      </c>
      <c r="O308" s="71"/>
      <c r="P308" s="217">
        <f t="shared" si="1"/>
        <v>0</v>
      </c>
      <c r="Q308" s="217">
        <v>0.12021</v>
      </c>
      <c r="R308" s="217">
        <f t="shared" si="2"/>
        <v>0.24041999999999999</v>
      </c>
      <c r="S308" s="217">
        <v>0</v>
      </c>
      <c r="T308" s="218">
        <f t="shared" si="3"/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19" t="s">
        <v>189</v>
      </c>
      <c r="AT308" s="219" t="s">
        <v>184</v>
      </c>
      <c r="AU308" s="219" t="s">
        <v>85</v>
      </c>
      <c r="AY308" s="17" t="s">
        <v>182</v>
      </c>
      <c r="BE308" s="220">
        <f t="shared" si="4"/>
        <v>0</v>
      </c>
      <c r="BF308" s="220">
        <f t="shared" si="5"/>
        <v>0</v>
      </c>
      <c r="BG308" s="220">
        <f t="shared" si="6"/>
        <v>0</v>
      </c>
      <c r="BH308" s="220">
        <f t="shared" si="7"/>
        <v>0</v>
      </c>
      <c r="BI308" s="220">
        <f t="shared" si="8"/>
        <v>0</v>
      </c>
      <c r="BJ308" s="17" t="s">
        <v>83</v>
      </c>
      <c r="BK308" s="220">
        <f t="shared" si="9"/>
        <v>0</v>
      </c>
      <c r="BL308" s="17" t="s">
        <v>189</v>
      </c>
      <c r="BM308" s="219" t="s">
        <v>431</v>
      </c>
    </row>
    <row r="309" spans="1:65" s="2" customFormat="1" ht="16.5" customHeight="1">
      <c r="A309" s="34"/>
      <c r="B309" s="35"/>
      <c r="C309" s="208" t="s">
        <v>432</v>
      </c>
      <c r="D309" s="208" t="s">
        <v>184</v>
      </c>
      <c r="E309" s="209" t="s">
        <v>433</v>
      </c>
      <c r="F309" s="210" t="s">
        <v>434</v>
      </c>
      <c r="G309" s="211" t="s">
        <v>414</v>
      </c>
      <c r="H309" s="212">
        <v>3</v>
      </c>
      <c r="I309" s="213"/>
      <c r="J309" s="214">
        <f t="shared" si="0"/>
        <v>0</v>
      </c>
      <c r="K309" s="210" t="s">
        <v>188</v>
      </c>
      <c r="L309" s="39"/>
      <c r="M309" s="215" t="s">
        <v>1</v>
      </c>
      <c r="N309" s="216" t="s">
        <v>41</v>
      </c>
      <c r="O309" s="71"/>
      <c r="P309" s="217">
        <f t="shared" si="1"/>
        <v>0</v>
      </c>
      <c r="Q309" s="217">
        <v>0.18142</v>
      </c>
      <c r="R309" s="217">
        <f t="shared" si="2"/>
        <v>0.54425999999999997</v>
      </c>
      <c r="S309" s="217">
        <v>0</v>
      </c>
      <c r="T309" s="218">
        <f t="shared" si="3"/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19" t="s">
        <v>189</v>
      </c>
      <c r="AT309" s="219" t="s">
        <v>184</v>
      </c>
      <c r="AU309" s="219" t="s">
        <v>85</v>
      </c>
      <c r="AY309" s="17" t="s">
        <v>182</v>
      </c>
      <c r="BE309" s="220">
        <f t="shared" si="4"/>
        <v>0</v>
      </c>
      <c r="BF309" s="220">
        <f t="shared" si="5"/>
        <v>0</v>
      </c>
      <c r="BG309" s="220">
        <f t="shared" si="6"/>
        <v>0</v>
      </c>
      <c r="BH309" s="220">
        <f t="shared" si="7"/>
        <v>0</v>
      </c>
      <c r="BI309" s="220">
        <f t="shared" si="8"/>
        <v>0</v>
      </c>
      <c r="BJ309" s="17" t="s">
        <v>83</v>
      </c>
      <c r="BK309" s="220">
        <f t="shared" si="9"/>
        <v>0</v>
      </c>
      <c r="BL309" s="17" t="s">
        <v>189</v>
      </c>
      <c r="BM309" s="219" t="s">
        <v>435</v>
      </c>
    </row>
    <row r="310" spans="1:65" s="2" customFormat="1" ht="16.5" customHeight="1">
      <c r="A310" s="34"/>
      <c r="B310" s="35"/>
      <c r="C310" s="208" t="s">
        <v>436</v>
      </c>
      <c r="D310" s="208" t="s">
        <v>184</v>
      </c>
      <c r="E310" s="209" t="s">
        <v>437</v>
      </c>
      <c r="F310" s="210" t="s">
        <v>438</v>
      </c>
      <c r="G310" s="211" t="s">
        <v>414</v>
      </c>
      <c r="H310" s="212">
        <v>1</v>
      </c>
      <c r="I310" s="213"/>
      <c r="J310" s="214">
        <f t="shared" si="0"/>
        <v>0</v>
      </c>
      <c r="K310" s="210" t="s">
        <v>188</v>
      </c>
      <c r="L310" s="39"/>
      <c r="M310" s="215" t="s">
        <v>1</v>
      </c>
      <c r="N310" s="216" t="s">
        <v>41</v>
      </c>
      <c r="O310" s="71"/>
      <c r="P310" s="217">
        <f t="shared" si="1"/>
        <v>0</v>
      </c>
      <c r="Q310" s="217">
        <v>0.24041999999999999</v>
      </c>
      <c r="R310" s="217">
        <f t="shared" si="2"/>
        <v>0.24041999999999999</v>
      </c>
      <c r="S310" s="217">
        <v>0</v>
      </c>
      <c r="T310" s="218">
        <f t="shared" si="3"/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19" t="s">
        <v>189</v>
      </c>
      <c r="AT310" s="219" t="s">
        <v>184</v>
      </c>
      <c r="AU310" s="219" t="s">
        <v>85</v>
      </c>
      <c r="AY310" s="17" t="s">
        <v>182</v>
      </c>
      <c r="BE310" s="220">
        <f t="shared" si="4"/>
        <v>0</v>
      </c>
      <c r="BF310" s="220">
        <f t="shared" si="5"/>
        <v>0</v>
      </c>
      <c r="BG310" s="220">
        <f t="shared" si="6"/>
        <v>0</v>
      </c>
      <c r="BH310" s="220">
        <f t="shared" si="7"/>
        <v>0</v>
      </c>
      <c r="BI310" s="220">
        <f t="shared" si="8"/>
        <v>0</v>
      </c>
      <c r="BJ310" s="17" t="s">
        <v>83</v>
      </c>
      <c r="BK310" s="220">
        <f t="shared" si="9"/>
        <v>0</v>
      </c>
      <c r="BL310" s="17" t="s">
        <v>189</v>
      </c>
      <c r="BM310" s="219" t="s">
        <v>439</v>
      </c>
    </row>
    <row r="311" spans="1:65" s="2" customFormat="1" ht="16.5" customHeight="1">
      <c r="A311" s="34"/>
      <c r="B311" s="35"/>
      <c r="C311" s="208" t="s">
        <v>440</v>
      </c>
      <c r="D311" s="208" t="s">
        <v>184</v>
      </c>
      <c r="E311" s="209" t="s">
        <v>441</v>
      </c>
      <c r="F311" s="210" t="s">
        <v>442</v>
      </c>
      <c r="G311" s="211" t="s">
        <v>187</v>
      </c>
      <c r="H311" s="212">
        <v>1.6080000000000001</v>
      </c>
      <c r="I311" s="213"/>
      <c r="J311" s="214">
        <f t="shared" si="0"/>
        <v>0</v>
      </c>
      <c r="K311" s="210" t="s">
        <v>188</v>
      </c>
      <c r="L311" s="39"/>
      <c r="M311" s="215" t="s">
        <v>1</v>
      </c>
      <c r="N311" s="216" t="s">
        <v>41</v>
      </c>
      <c r="O311" s="71"/>
      <c r="P311" s="217">
        <f t="shared" si="1"/>
        <v>0</v>
      </c>
      <c r="Q311" s="217">
        <v>1.8774999999999999</v>
      </c>
      <c r="R311" s="217">
        <f t="shared" si="2"/>
        <v>3.0190200000000003</v>
      </c>
      <c r="S311" s="217">
        <v>0</v>
      </c>
      <c r="T311" s="218">
        <f t="shared" si="3"/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19" t="s">
        <v>189</v>
      </c>
      <c r="AT311" s="219" t="s">
        <v>184</v>
      </c>
      <c r="AU311" s="219" t="s">
        <v>85</v>
      </c>
      <c r="AY311" s="17" t="s">
        <v>182</v>
      </c>
      <c r="BE311" s="220">
        <f t="shared" si="4"/>
        <v>0</v>
      </c>
      <c r="BF311" s="220">
        <f t="shared" si="5"/>
        <v>0</v>
      </c>
      <c r="BG311" s="220">
        <f t="shared" si="6"/>
        <v>0</v>
      </c>
      <c r="BH311" s="220">
        <f t="shared" si="7"/>
        <v>0</v>
      </c>
      <c r="BI311" s="220">
        <f t="shared" si="8"/>
        <v>0</v>
      </c>
      <c r="BJ311" s="17" t="s">
        <v>83</v>
      </c>
      <c r="BK311" s="220">
        <f t="shared" si="9"/>
        <v>0</v>
      </c>
      <c r="BL311" s="17" t="s">
        <v>189</v>
      </c>
      <c r="BM311" s="219" t="s">
        <v>443</v>
      </c>
    </row>
    <row r="312" spans="1:65" s="13" customFormat="1">
      <c r="B312" s="221"/>
      <c r="C312" s="222"/>
      <c r="D312" s="223" t="s">
        <v>191</v>
      </c>
      <c r="E312" s="224" t="s">
        <v>1</v>
      </c>
      <c r="F312" s="225" t="s">
        <v>444</v>
      </c>
      <c r="G312" s="222"/>
      <c r="H312" s="226">
        <v>0.13</v>
      </c>
      <c r="I312" s="227"/>
      <c r="J312" s="222"/>
      <c r="K312" s="222"/>
      <c r="L312" s="228"/>
      <c r="M312" s="229"/>
      <c r="N312" s="230"/>
      <c r="O312" s="230"/>
      <c r="P312" s="230"/>
      <c r="Q312" s="230"/>
      <c r="R312" s="230"/>
      <c r="S312" s="230"/>
      <c r="T312" s="231"/>
      <c r="AT312" s="232" t="s">
        <v>191</v>
      </c>
      <c r="AU312" s="232" t="s">
        <v>85</v>
      </c>
      <c r="AV312" s="13" t="s">
        <v>85</v>
      </c>
      <c r="AW312" s="13" t="s">
        <v>32</v>
      </c>
      <c r="AX312" s="13" t="s">
        <v>76</v>
      </c>
      <c r="AY312" s="232" t="s">
        <v>182</v>
      </c>
    </row>
    <row r="313" spans="1:65" s="13" customFormat="1">
      <c r="B313" s="221"/>
      <c r="C313" s="222"/>
      <c r="D313" s="223" t="s">
        <v>191</v>
      </c>
      <c r="E313" s="224" t="s">
        <v>1</v>
      </c>
      <c r="F313" s="225" t="s">
        <v>445</v>
      </c>
      <c r="G313" s="222"/>
      <c r="H313" s="226">
        <v>0.11899999999999999</v>
      </c>
      <c r="I313" s="227"/>
      <c r="J313" s="222"/>
      <c r="K313" s="222"/>
      <c r="L313" s="228"/>
      <c r="M313" s="229"/>
      <c r="N313" s="230"/>
      <c r="O313" s="230"/>
      <c r="P313" s="230"/>
      <c r="Q313" s="230"/>
      <c r="R313" s="230"/>
      <c r="S313" s="230"/>
      <c r="T313" s="231"/>
      <c r="AT313" s="232" t="s">
        <v>191</v>
      </c>
      <c r="AU313" s="232" t="s">
        <v>85</v>
      </c>
      <c r="AV313" s="13" t="s">
        <v>85</v>
      </c>
      <c r="AW313" s="13" t="s">
        <v>32</v>
      </c>
      <c r="AX313" s="13" t="s">
        <v>76</v>
      </c>
      <c r="AY313" s="232" t="s">
        <v>182</v>
      </c>
    </row>
    <row r="314" spans="1:65" s="13" customFormat="1">
      <c r="B314" s="221"/>
      <c r="C314" s="222"/>
      <c r="D314" s="223" t="s">
        <v>191</v>
      </c>
      <c r="E314" s="224" t="s">
        <v>1</v>
      </c>
      <c r="F314" s="225" t="s">
        <v>446</v>
      </c>
      <c r="G314" s="222"/>
      <c r="H314" s="226">
        <v>0.60199999999999998</v>
      </c>
      <c r="I314" s="227"/>
      <c r="J314" s="222"/>
      <c r="K314" s="222"/>
      <c r="L314" s="228"/>
      <c r="M314" s="229"/>
      <c r="N314" s="230"/>
      <c r="O314" s="230"/>
      <c r="P314" s="230"/>
      <c r="Q314" s="230"/>
      <c r="R314" s="230"/>
      <c r="S314" s="230"/>
      <c r="T314" s="231"/>
      <c r="AT314" s="232" t="s">
        <v>191</v>
      </c>
      <c r="AU314" s="232" t="s">
        <v>85</v>
      </c>
      <c r="AV314" s="13" t="s">
        <v>85</v>
      </c>
      <c r="AW314" s="13" t="s">
        <v>32</v>
      </c>
      <c r="AX314" s="13" t="s">
        <v>76</v>
      </c>
      <c r="AY314" s="232" t="s">
        <v>182</v>
      </c>
    </row>
    <row r="315" spans="1:65" s="13" customFormat="1">
      <c r="B315" s="221"/>
      <c r="C315" s="222"/>
      <c r="D315" s="223" t="s">
        <v>191</v>
      </c>
      <c r="E315" s="224" t="s">
        <v>1</v>
      </c>
      <c r="F315" s="225" t="s">
        <v>447</v>
      </c>
      <c r="G315" s="222"/>
      <c r="H315" s="226">
        <v>0.16900000000000001</v>
      </c>
      <c r="I315" s="227"/>
      <c r="J315" s="222"/>
      <c r="K315" s="222"/>
      <c r="L315" s="228"/>
      <c r="M315" s="229"/>
      <c r="N315" s="230"/>
      <c r="O315" s="230"/>
      <c r="P315" s="230"/>
      <c r="Q315" s="230"/>
      <c r="R315" s="230"/>
      <c r="S315" s="230"/>
      <c r="T315" s="231"/>
      <c r="AT315" s="232" t="s">
        <v>191</v>
      </c>
      <c r="AU315" s="232" t="s">
        <v>85</v>
      </c>
      <c r="AV315" s="13" t="s">
        <v>85</v>
      </c>
      <c r="AW315" s="13" t="s">
        <v>32</v>
      </c>
      <c r="AX315" s="13" t="s">
        <v>76</v>
      </c>
      <c r="AY315" s="232" t="s">
        <v>182</v>
      </c>
    </row>
    <row r="316" spans="1:65" s="13" customFormat="1">
      <c r="B316" s="221"/>
      <c r="C316" s="222"/>
      <c r="D316" s="223" t="s">
        <v>191</v>
      </c>
      <c r="E316" s="224" t="s">
        <v>1</v>
      </c>
      <c r="F316" s="225" t="s">
        <v>448</v>
      </c>
      <c r="G316" s="222"/>
      <c r="H316" s="226">
        <v>0.33600000000000002</v>
      </c>
      <c r="I316" s="227"/>
      <c r="J316" s="222"/>
      <c r="K316" s="222"/>
      <c r="L316" s="228"/>
      <c r="M316" s="229"/>
      <c r="N316" s="230"/>
      <c r="O316" s="230"/>
      <c r="P316" s="230"/>
      <c r="Q316" s="230"/>
      <c r="R316" s="230"/>
      <c r="S316" s="230"/>
      <c r="T316" s="231"/>
      <c r="AT316" s="232" t="s">
        <v>191</v>
      </c>
      <c r="AU316" s="232" t="s">
        <v>85</v>
      </c>
      <c r="AV316" s="13" t="s">
        <v>85</v>
      </c>
      <c r="AW316" s="13" t="s">
        <v>32</v>
      </c>
      <c r="AX316" s="13" t="s">
        <v>76</v>
      </c>
      <c r="AY316" s="232" t="s">
        <v>182</v>
      </c>
    </row>
    <row r="317" spans="1:65" s="13" customFormat="1">
      <c r="B317" s="221"/>
      <c r="C317" s="222"/>
      <c r="D317" s="223" t="s">
        <v>191</v>
      </c>
      <c r="E317" s="224" t="s">
        <v>1</v>
      </c>
      <c r="F317" s="225" t="s">
        <v>449</v>
      </c>
      <c r="G317" s="222"/>
      <c r="H317" s="226">
        <v>0.252</v>
      </c>
      <c r="I317" s="227"/>
      <c r="J317" s="222"/>
      <c r="K317" s="222"/>
      <c r="L317" s="228"/>
      <c r="M317" s="229"/>
      <c r="N317" s="230"/>
      <c r="O317" s="230"/>
      <c r="P317" s="230"/>
      <c r="Q317" s="230"/>
      <c r="R317" s="230"/>
      <c r="S317" s="230"/>
      <c r="T317" s="231"/>
      <c r="AT317" s="232" t="s">
        <v>191</v>
      </c>
      <c r="AU317" s="232" t="s">
        <v>85</v>
      </c>
      <c r="AV317" s="13" t="s">
        <v>85</v>
      </c>
      <c r="AW317" s="13" t="s">
        <v>32</v>
      </c>
      <c r="AX317" s="13" t="s">
        <v>76</v>
      </c>
      <c r="AY317" s="232" t="s">
        <v>182</v>
      </c>
    </row>
    <row r="318" spans="1:65" s="15" customFormat="1">
      <c r="B318" s="244"/>
      <c r="C318" s="245"/>
      <c r="D318" s="223" t="s">
        <v>191</v>
      </c>
      <c r="E318" s="246" t="s">
        <v>1</v>
      </c>
      <c r="F318" s="247" t="s">
        <v>202</v>
      </c>
      <c r="G318" s="245"/>
      <c r="H318" s="248">
        <v>1.6080000000000001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AT318" s="254" t="s">
        <v>191</v>
      </c>
      <c r="AU318" s="254" t="s">
        <v>85</v>
      </c>
      <c r="AV318" s="15" t="s">
        <v>189</v>
      </c>
      <c r="AW318" s="15" t="s">
        <v>32</v>
      </c>
      <c r="AX318" s="15" t="s">
        <v>83</v>
      </c>
      <c r="AY318" s="254" t="s">
        <v>182</v>
      </c>
    </row>
    <row r="319" spans="1:65" s="2" customFormat="1" ht="16.5" customHeight="1">
      <c r="A319" s="34"/>
      <c r="B319" s="35"/>
      <c r="C319" s="208" t="s">
        <v>450</v>
      </c>
      <c r="D319" s="208" t="s">
        <v>184</v>
      </c>
      <c r="E319" s="209" t="s">
        <v>451</v>
      </c>
      <c r="F319" s="210" t="s">
        <v>452</v>
      </c>
      <c r="G319" s="211" t="s">
        <v>187</v>
      </c>
      <c r="H319" s="212">
        <v>14.991</v>
      </c>
      <c r="I319" s="213"/>
      <c r="J319" s="214">
        <f>ROUND(I319*H319,2)</f>
        <v>0</v>
      </c>
      <c r="K319" s="210" t="s">
        <v>188</v>
      </c>
      <c r="L319" s="39"/>
      <c r="M319" s="215" t="s">
        <v>1</v>
      </c>
      <c r="N319" s="216" t="s">
        <v>41</v>
      </c>
      <c r="O319" s="71"/>
      <c r="P319" s="217">
        <f>O319*H319</f>
        <v>0</v>
      </c>
      <c r="Q319" s="217">
        <v>1.8774999999999999</v>
      </c>
      <c r="R319" s="217">
        <f>Q319*H319</f>
        <v>28.145602499999999</v>
      </c>
      <c r="S319" s="217">
        <v>0</v>
      </c>
      <c r="T319" s="21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19" t="s">
        <v>189</v>
      </c>
      <c r="AT319" s="219" t="s">
        <v>184</v>
      </c>
      <c r="AU319" s="219" t="s">
        <v>85</v>
      </c>
      <c r="AY319" s="17" t="s">
        <v>182</v>
      </c>
      <c r="BE319" s="220">
        <f>IF(N319="základní",J319,0)</f>
        <v>0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17" t="s">
        <v>83</v>
      </c>
      <c r="BK319" s="220">
        <f>ROUND(I319*H319,2)</f>
        <v>0</v>
      </c>
      <c r="BL319" s="17" t="s">
        <v>189</v>
      </c>
      <c r="BM319" s="219" t="s">
        <v>453</v>
      </c>
    </row>
    <row r="320" spans="1:65" s="13" customFormat="1">
      <c r="B320" s="221"/>
      <c r="C320" s="222"/>
      <c r="D320" s="223" t="s">
        <v>191</v>
      </c>
      <c r="E320" s="224" t="s">
        <v>1</v>
      </c>
      <c r="F320" s="225" t="s">
        <v>454</v>
      </c>
      <c r="G320" s="222"/>
      <c r="H320" s="226">
        <v>1.8140000000000001</v>
      </c>
      <c r="I320" s="227"/>
      <c r="J320" s="222"/>
      <c r="K320" s="222"/>
      <c r="L320" s="228"/>
      <c r="M320" s="229"/>
      <c r="N320" s="230"/>
      <c r="O320" s="230"/>
      <c r="P320" s="230"/>
      <c r="Q320" s="230"/>
      <c r="R320" s="230"/>
      <c r="S320" s="230"/>
      <c r="T320" s="231"/>
      <c r="AT320" s="232" t="s">
        <v>191</v>
      </c>
      <c r="AU320" s="232" t="s">
        <v>85</v>
      </c>
      <c r="AV320" s="13" t="s">
        <v>85</v>
      </c>
      <c r="AW320" s="13" t="s">
        <v>32</v>
      </c>
      <c r="AX320" s="13" t="s">
        <v>76</v>
      </c>
      <c r="AY320" s="232" t="s">
        <v>182</v>
      </c>
    </row>
    <row r="321" spans="1:65" s="13" customFormat="1">
      <c r="B321" s="221"/>
      <c r="C321" s="222"/>
      <c r="D321" s="223" t="s">
        <v>191</v>
      </c>
      <c r="E321" s="224" t="s">
        <v>1</v>
      </c>
      <c r="F321" s="225" t="s">
        <v>455</v>
      </c>
      <c r="G321" s="222"/>
      <c r="H321" s="226">
        <v>2.3940000000000001</v>
      </c>
      <c r="I321" s="227"/>
      <c r="J321" s="222"/>
      <c r="K321" s="222"/>
      <c r="L321" s="228"/>
      <c r="M321" s="229"/>
      <c r="N321" s="230"/>
      <c r="O321" s="230"/>
      <c r="P321" s="230"/>
      <c r="Q321" s="230"/>
      <c r="R321" s="230"/>
      <c r="S321" s="230"/>
      <c r="T321" s="231"/>
      <c r="AT321" s="232" t="s">
        <v>191</v>
      </c>
      <c r="AU321" s="232" t="s">
        <v>85</v>
      </c>
      <c r="AV321" s="13" t="s">
        <v>85</v>
      </c>
      <c r="AW321" s="13" t="s">
        <v>32</v>
      </c>
      <c r="AX321" s="13" t="s">
        <v>76</v>
      </c>
      <c r="AY321" s="232" t="s">
        <v>182</v>
      </c>
    </row>
    <row r="322" spans="1:65" s="13" customFormat="1" ht="22.5">
      <c r="B322" s="221"/>
      <c r="C322" s="222"/>
      <c r="D322" s="223" t="s">
        <v>191</v>
      </c>
      <c r="E322" s="224" t="s">
        <v>1</v>
      </c>
      <c r="F322" s="225" t="s">
        <v>456</v>
      </c>
      <c r="G322" s="222"/>
      <c r="H322" s="226">
        <v>10.005000000000001</v>
      </c>
      <c r="I322" s="227"/>
      <c r="J322" s="222"/>
      <c r="K322" s="222"/>
      <c r="L322" s="228"/>
      <c r="M322" s="229"/>
      <c r="N322" s="230"/>
      <c r="O322" s="230"/>
      <c r="P322" s="230"/>
      <c r="Q322" s="230"/>
      <c r="R322" s="230"/>
      <c r="S322" s="230"/>
      <c r="T322" s="231"/>
      <c r="AT322" s="232" t="s">
        <v>191</v>
      </c>
      <c r="AU322" s="232" t="s">
        <v>85</v>
      </c>
      <c r="AV322" s="13" t="s">
        <v>85</v>
      </c>
      <c r="AW322" s="13" t="s">
        <v>32</v>
      </c>
      <c r="AX322" s="13" t="s">
        <v>76</v>
      </c>
      <c r="AY322" s="232" t="s">
        <v>182</v>
      </c>
    </row>
    <row r="323" spans="1:65" s="13" customFormat="1">
      <c r="B323" s="221"/>
      <c r="C323" s="222"/>
      <c r="D323" s="223" t="s">
        <v>191</v>
      </c>
      <c r="E323" s="224" t="s">
        <v>1</v>
      </c>
      <c r="F323" s="225" t="s">
        <v>457</v>
      </c>
      <c r="G323" s="222"/>
      <c r="H323" s="226">
        <v>0.77800000000000002</v>
      </c>
      <c r="I323" s="227"/>
      <c r="J323" s="222"/>
      <c r="K323" s="222"/>
      <c r="L323" s="228"/>
      <c r="M323" s="229"/>
      <c r="N323" s="230"/>
      <c r="O323" s="230"/>
      <c r="P323" s="230"/>
      <c r="Q323" s="230"/>
      <c r="R323" s="230"/>
      <c r="S323" s="230"/>
      <c r="T323" s="231"/>
      <c r="AT323" s="232" t="s">
        <v>191</v>
      </c>
      <c r="AU323" s="232" t="s">
        <v>85</v>
      </c>
      <c r="AV323" s="13" t="s">
        <v>85</v>
      </c>
      <c r="AW323" s="13" t="s">
        <v>32</v>
      </c>
      <c r="AX323" s="13" t="s">
        <v>76</v>
      </c>
      <c r="AY323" s="232" t="s">
        <v>182</v>
      </c>
    </row>
    <row r="324" spans="1:65" s="15" customFormat="1">
      <c r="B324" s="244"/>
      <c r="C324" s="245"/>
      <c r="D324" s="223" t="s">
        <v>191</v>
      </c>
      <c r="E324" s="246" t="s">
        <v>1</v>
      </c>
      <c r="F324" s="247" t="s">
        <v>202</v>
      </c>
      <c r="G324" s="245"/>
      <c r="H324" s="248">
        <v>14.991000000000001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AT324" s="254" t="s">
        <v>191</v>
      </c>
      <c r="AU324" s="254" t="s">
        <v>85</v>
      </c>
      <c r="AV324" s="15" t="s">
        <v>189</v>
      </c>
      <c r="AW324" s="15" t="s">
        <v>32</v>
      </c>
      <c r="AX324" s="15" t="s">
        <v>83</v>
      </c>
      <c r="AY324" s="254" t="s">
        <v>182</v>
      </c>
    </row>
    <row r="325" spans="1:65" s="2" customFormat="1" ht="16.5" customHeight="1">
      <c r="A325" s="34"/>
      <c r="B325" s="35"/>
      <c r="C325" s="208" t="s">
        <v>458</v>
      </c>
      <c r="D325" s="208" t="s">
        <v>184</v>
      </c>
      <c r="E325" s="209" t="s">
        <v>459</v>
      </c>
      <c r="F325" s="210" t="s">
        <v>460</v>
      </c>
      <c r="G325" s="211" t="s">
        <v>187</v>
      </c>
      <c r="H325" s="212">
        <v>1.909</v>
      </c>
      <c r="I325" s="213"/>
      <c r="J325" s="214">
        <f>ROUND(I325*H325,2)</f>
        <v>0</v>
      </c>
      <c r="K325" s="210" t="s">
        <v>188</v>
      </c>
      <c r="L325" s="39"/>
      <c r="M325" s="215" t="s">
        <v>1</v>
      </c>
      <c r="N325" s="216" t="s">
        <v>41</v>
      </c>
      <c r="O325" s="71"/>
      <c r="P325" s="217">
        <f>O325*H325</f>
        <v>0</v>
      </c>
      <c r="Q325" s="217">
        <v>1.7863599999999999</v>
      </c>
      <c r="R325" s="217">
        <f>Q325*H325</f>
        <v>3.4101612399999999</v>
      </c>
      <c r="S325" s="217">
        <v>0</v>
      </c>
      <c r="T325" s="21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19" t="s">
        <v>189</v>
      </c>
      <c r="AT325" s="219" t="s">
        <v>184</v>
      </c>
      <c r="AU325" s="219" t="s">
        <v>85</v>
      </c>
      <c r="AY325" s="17" t="s">
        <v>182</v>
      </c>
      <c r="BE325" s="220">
        <f>IF(N325="základní",J325,0)</f>
        <v>0</v>
      </c>
      <c r="BF325" s="220">
        <f>IF(N325="snížená",J325,0)</f>
        <v>0</v>
      </c>
      <c r="BG325" s="220">
        <f>IF(N325="zákl. přenesená",J325,0)</f>
        <v>0</v>
      </c>
      <c r="BH325" s="220">
        <f>IF(N325="sníž. přenesená",J325,0)</f>
        <v>0</v>
      </c>
      <c r="BI325" s="220">
        <f>IF(N325="nulová",J325,0)</f>
        <v>0</v>
      </c>
      <c r="BJ325" s="17" t="s">
        <v>83</v>
      </c>
      <c r="BK325" s="220">
        <f>ROUND(I325*H325,2)</f>
        <v>0</v>
      </c>
      <c r="BL325" s="17" t="s">
        <v>189</v>
      </c>
      <c r="BM325" s="219" t="s">
        <v>461</v>
      </c>
    </row>
    <row r="326" spans="1:65" s="13" customFormat="1">
      <c r="B326" s="221"/>
      <c r="C326" s="222"/>
      <c r="D326" s="223" t="s">
        <v>191</v>
      </c>
      <c r="E326" s="224" t="s">
        <v>1</v>
      </c>
      <c r="F326" s="225" t="s">
        <v>462</v>
      </c>
      <c r="G326" s="222"/>
      <c r="H326" s="226">
        <v>1.909</v>
      </c>
      <c r="I326" s="227"/>
      <c r="J326" s="222"/>
      <c r="K326" s="222"/>
      <c r="L326" s="228"/>
      <c r="M326" s="229"/>
      <c r="N326" s="230"/>
      <c r="O326" s="230"/>
      <c r="P326" s="230"/>
      <c r="Q326" s="230"/>
      <c r="R326" s="230"/>
      <c r="S326" s="230"/>
      <c r="T326" s="231"/>
      <c r="AT326" s="232" t="s">
        <v>191</v>
      </c>
      <c r="AU326" s="232" t="s">
        <v>85</v>
      </c>
      <c r="AV326" s="13" t="s">
        <v>85</v>
      </c>
      <c r="AW326" s="13" t="s">
        <v>32</v>
      </c>
      <c r="AX326" s="13" t="s">
        <v>83</v>
      </c>
      <c r="AY326" s="232" t="s">
        <v>182</v>
      </c>
    </row>
    <row r="327" spans="1:65" s="2" customFormat="1" ht="16.5" customHeight="1">
      <c r="A327" s="34"/>
      <c r="B327" s="35"/>
      <c r="C327" s="208" t="s">
        <v>463</v>
      </c>
      <c r="D327" s="208" t="s">
        <v>184</v>
      </c>
      <c r="E327" s="209" t="s">
        <v>464</v>
      </c>
      <c r="F327" s="210" t="s">
        <v>465</v>
      </c>
      <c r="G327" s="211" t="s">
        <v>187</v>
      </c>
      <c r="H327" s="212">
        <v>8.9920000000000009</v>
      </c>
      <c r="I327" s="213"/>
      <c r="J327" s="214">
        <f>ROUND(I327*H327,2)</f>
        <v>0</v>
      </c>
      <c r="K327" s="210" t="s">
        <v>188</v>
      </c>
      <c r="L327" s="39"/>
      <c r="M327" s="215" t="s">
        <v>1</v>
      </c>
      <c r="N327" s="216" t="s">
        <v>41</v>
      </c>
      <c r="O327" s="71"/>
      <c r="P327" s="217">
        <f>O327*H327</f>
        <v>0</v>
      </c>
      <c r="Q327" s="217">
        <v>2.45329</v>
      </c>
      <c r="R327" s="217">
        <f>Q327*H327</f>
        <v>22.059983680000002</v>
      </c>
      <c r="S327" s="217">
        <v>0</v>
      </c>
      <c r="T327" s="21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19" t="s">
        <v>189</v>
      </c>
      <c r="AT327" s="219" t="s">
        <v>184</v>
      </c>
      <c r="AU327" s="219" t="s">
        <v>85</v>
      </c>
      <c r="AY327" s="17" t="s">
        <v>182</v>
      </c>
      <c r="BE327" s="220">
        <f>IF(N327="základní",J327,0)</f>
        <v>0</v>
      </c>
      <c r="BF327" s="220">
        <f>IF(N327="snížená",J327,0)</f>
        <v>0</v>
      </c>
      <c r="BG327" s="220">
        <f>IF(N327="zákl. přenesená",J327,0)</f>
        <v>0</v>
      </c>
      <c r="BH327" s="220">
        <f>IF(N327="sníž. přenesená",J327,0)</f>
        <v>0</v>
      </c>
      <c r="BI327" s="220">
        <f>IF(N327="nulová",J327,0)</f>
        <v>0</v>
      </c>
      <c r="BJ327" s="17" t="s">
        <v>83</v>
      </c>
      <c r="BK327" s="220">
        <f>ROUND(I327*H327,2)</f>
        <v>0</v>
      </c>
      <c r="BL327" s="17" t="s">
        <v>189</v>
      </c>
      <c r="BM327" s="219" t="s">
        <v>466</v>
      </c>
    </row>
    <row r="328" spans="1:65" s="13" customFormat="1">
      <c r="B328" s="221"/>
      <c r="C328" s="222"/>
      <c r="D328" s="223" t="s">
        <v>191</v>
      </c>
      <c r="E328" s="224" t="s">
        <v>1</v>
      </c>
      <c r="F328" s="225" t="s">
        <v>467</v>
      </c>
      <c r="G328" s="222"/>
      <c r="H328" s="226">
        <v>6.0220000000000002</v>
      </c>
      <c r="I328" s="227"/>
      <c r="J328" s="222"/>
      <c r="K328" s="222"/>
      <c r="L328" s="228"/>
      <c r="M328" s="229"/>
      <c r="N328" s="230"/>
      <c r="O328" s="230"/>
      <c r="P328" s="230"/>
      <c r="Q328" s="230"/>
      <c r="R328" s="230"/>
      <c r="S328" s="230"/>
      <c r="T328" s="231"/>
      <c r="AT328" s="232" t="s">
        <v>191</v>
      </c>
      <c r="AU328" s="232" t="s">
        <v>85</v>
      </c>
      <c r="AV328" s="13" t="s">
        <v>85</v>
      </c>
      <c r="AW328" s="13" t="s">
        <v>32</v>
      </c>
      <c r="AX328" s="13" t="s">
        <v>76</v>
      </c>
      <c r="AY328" s="232" t="s">
        <v>182</v>
      </c>
    </row>
    <row r="329" spans="1:65" s="13" customFormat="1">
      <c r="B329" s="221"/>
      <c r="C329" s="222"/>
      <c r="D329" s="223" t="s">
        <v>191</v>
      </c>
      <c r="E329" s="224" t="s">
        <v>1</v>
      </c>
      <c r="F329" s="225" t="s">
        <v>468</v>
      </c>
      <c r="G329" s="222"/>
      <c r="H329" s="226">
        <v>2.97</v>
      </c>
      <c r="I329" s="227"/>
      <c r="J329" s="222"/>
      <c r="K329" s="222"/>
      <c r="L329" s="228"/>
      <c r="M329" s="229"/>
      <c r="N329" s="230"/>
      <c r="O329" s="230"/>
      <c r="P329" s="230"/>
      <c r="Q329" s="230"/>
      <c r="R329" s="230"/>
      <c r="S329" s="230"/>
      <c r="T329" s="231"/>
      <c r="AT329" s="232" t="s">
        <v>191</v>
      </c>
      <c r="AU329" s="232" t="s">
        <v>85</v>
      </c>
      <c r="AV329" s="13" t="s">
        <v>85</v>
      </c>
      <c r="AW329" s="13" t="s">
        <v>32</v>
      </c>
      <c r="AX329" s="13" t="s">
        <v>76</v>
      </c>
      <c r="AY329" s="232" t="s">
        <v>182</v>
      </c>
    </row>
    <row r="330" spans="1:65" s="15" customFormat="1">
      <c r="B330" s="244"/>
      <c r="C330" s="245"/>
      <c r="D330" s="223" t="s">
        <v>191</v>
      </c>
      <c r="E330" s="246" t="s">
        <v>1</v>
      </c>
      <c r="F330" s="247" t="s">
        <v>469</v>
      </c>
      <c r="G330" s="245"/>
      <c r="H330" s="248">
        <v>8.9920000000000009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AT330" s="254" t="s">
        <v>191</v>
      </c>
      <c r="AU330" s="254" t="s">
        <v>85</v>
      </c>
      <c r="AV330" s="15" t="s">
        <v>189</v>
      </c>
      <c r="AW330" s="15" t="s">
        <v>32</v>
      </c>
      <c r="AX330" s="15" t="s">
        <v>83</v>
      </c>
      <c r="AY330" s="254" t="s">
        <v>182</v>
      </c>
    </row>
    <row r="331" spans="1:65" s="2" customFormat="1" ht="16.5" customHeight="1">
      <c r="A331" s="34"/>
      <c r="B331" s="35"/>
      <c r="C331" s="208" t="s">
        <v>470</v>
      </c>
      <c r="D331" s="208" t="s">
        <v>184</v>
      </c>
      <c r="E331" s="209" t="s">
        <v>471</v>
      </c>
      <c r="F331" s="210" t="s">
        <v>472</v>
      </c>
      <c r="G331" s="211" t="s">
        <v>331</v>
      </c>
      <c r="H331" s="212">
        <v>30.687000000000001</v>
      </c>
      <c r="I331" s="213"/>
      <c r="J331" s="214">
        <f>ROUND(I331*H331,2)</f>
        <v>0</v>
      </c>
      <c r="K331" s="210" t="s">
        <v>188</v>
      </c>
      <c r="L331" s="39"/>
      <c r="M331" s="215" t="s">
        <v>1</v>
      </c>
      <c r="N331" s="216" t="s">
        <v>41</v>
      </c>
      <c r="O331" s="71"/>
      <c r="P331" s="217">
        <f>O331*H331</f>
        <v>0</v>
      </c>
      <c r="Q331" s="217">
        <v>3.46E-3</v>
      </c>
      <c r="R331" s="217">
        <f>Q331*H331</f>
        <v>0.10617702</v>
      </c>
      <c r="S331" s="217">
        <v>0</v>
      </c>
      <c r="T331" s="21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19" t="s">
        <v>189</v>
      </c>
      <c r="AT331" s="219" t="s">
        <v>184</v>
      </c>
      <c r="AU331" s="219" t="s">
        <v>85</v>
      </c>
      <c r="AY331" s="17" t="s">
        <v>182</v>
      </c>
      <c r="BE331" s="220">
        <f>IF(N331="základní",J331,0)</f>
        <v>0</v>
      </c>
      <c r="BF331" s="220">
        <f>IF(N331="snížená",J331,0)</f>
        <v>0</v>
      </c>
      <c r="BG331" s="220">
        <f>IF(N331="zákl. přenesená",J331,0)</f>
        <v>0</v>
      </c>
      <c r="BH331" s="220">
        <f>IF(N331="sníž. přenesená",J331,0)</f>
        <v>0</v>
      </c>
      <c r="BI331" s="220">
        <f>IF(N331="nulová",J331,0)</f>
        <v>0</v>
      </c>
      <c r="BJ331" s="17" t="s">
        <v>83</v>
      </c>
      <c r="BK331" s="220">
        <f>ROUND(I331*H331,2)</f>
        <v>0</v>
      </c>
      <c r="BL331" s="17" t="s">
        <v>189</v>
      </c>
      <c r="BM331" s="219" t="s">
        <v>473</v>
      </c>
    </row>
    <row r="332" spans="1:65" s="13" customFormat="1">
      <c r="B332" s="221"/>
      <c r="C332" s="222"/>
      <c r="D332" s="223" t="s">
        <v>191</v>
      </c>
      <c r="E332" s="224" t="s">
        <v>1</v>
      </c>
      <c r="F332" s="225" t="s">
        <v>474</v>
      </c>
      <c r="G332" s="222"/>
      <c r="H332" s="226">
        <v>24.087</v>
      </c>
      <c r="I332" s="227"/>
      <c r="J332" s="222"/>
      <c r="K332" s="222"/>
      <c r="L332" s="228"/>
      <c r="M332" s="229"/>
      <c r="N332" s="230"/>
      <c r="O332" s="230"/>
      <c r="P332" s="230"/>
      <c r="Q332" s="230"/>
      <c r="R332" s="230"/>
      <c r="S332" s="230"/>
      <c r="T332" s="231"/>
      <c r="AT332" s="232" t="s">
        <v>191</v>
      </c>
      <c r="AU332" s="232" t="s">
        <v>85</v>
      </c>
      <c r="AV332" s="13" t="s">
        <v>85</v>
      </c>
      <c r="AW332" s="13" t="s">
        <v>32</v>
      </c>
      <c r="AX332" s="13" t="s">
        <v>76</v>
      </c>
      <c r="AY332" s="232" t="s">
        <v>182</v>
      </c>
    </row>
    <row r="333" spans="1:65" s="13" customFormat="1">
      <c r="B333" s="221"/>
      <c r="C333" s="222"/>
      <c r="D333" s="223" t="s">
        <v>191</v>
      </c>
      <c r="E333" s="224" t="s">
        <v>1</v>
      </c>
      <c r="F333" s="225" t="s">
        <v>475</v>
      </c>
      <c r="G333" s="222"/>
      <c r="H333" s="226">
        <v>6.6</v>
      </c>
      <c r="I333" s="227"/>
      <c r="J333" s="222"/>
      <c r="K333" s="222"/>
      <c r="L333" s="228"/>
      <c r="M333" s="229"/>
      <c r="N333" s="230"/>
      <c r="O333" s="230"/>
      <c r="P333" s="230"/>
      <c r="Q333" s="230"/>
      <c r="R333" s="230"/>
      <c r="S333" s="230"/>
      <c r="T333" s="231"/>
      <c r="AT333" s="232" t="s">
        <v>191</v>
      </c>
      <c r="AU333" s="232" t="s">
        <v>85</v>
      </c>
      <c r="AV333" s="13" t="s">
        <v>85</v>
      </c>
      <c r="AW333" s="13" t="s">
        <v>32</v>
      </c>
      <c r="AX333" s="13" t="s">
        <v>76</v>
      </c>
      <c r="AY333" s="232" t="s">
        <v>182</v>
      </c>
    </row>
    <row r="334" spans="1:65" s="15" customFormat="1">
      <c r="B334" s="244"/>
      <c r="C334" s="245"/>
      <c r="D334" s="223" t="s">
        <v>191</v>
      </c>
      <c r="E334" s="246" t="s">
        <v>1</v>
      </c>
      <c r="F334" s="247" t="s">
        <v>469</v>
      </c>
      <c r="G334" s="245"/>
      <c r="H334" s="248">
        <v>30.686999999999998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AT334" s="254" t="s">
        <v>191</v>
      </c>
      <c r="AU334" s="254" t="s">
        <v>85</v>
      </c>
      <c r="AV334" s="15" t="s">
        <v>189</v>
      </c>
      <c r="AW334" s="15" t="s">
        <v>32</v>
      </c>
      <c r="AX334" s="15" t="s">
        <v>83</v>
      </c>
      <c r="AY334" s="254" t="s">
        <v>182</v>
      </c>
    </row>
    <row r="335" spans="1:65" s="2" customFormat="1" ht="16.5" customHeight="1">
      <c r="A335" s="34"/>
      <c r="B335" s="35"/>
      <c r="C335" s="208" t="s">
        <v>476</v>
      </c>
      <c r="D335" s="208" t="s">
        <v>184</v>
      </c>
      <c r="E335" s="209" t="s">
        <v>477</v>
      </c>
      <c r="F335" s="210" t="s">
        <v>478</v>
      </c>
      <c r="G335" s="211" t="s">
        <v>331</v>
      </c>
      <c r="H335" s="212">
        <v>30.687000000000001</v>
      </c>
      <c r="I335" s="213"/>
      <c r="J335" s="214">
        <f>ROUND(I335*H335,2)</f>
        <v>0</v>
      </c>
      <c r="K335" s="210" t="s">
        <v>188</v>
      </c>
      <c r="L335" s="39"/>
      <c r="M335" s="215" t="s">
        <v>1</v>
      </c>
      <c r="N335" s="216" t="s">
        <v>41</v>
      </c>
      <c r="O335" s="71"/>
      <c r="P335" s="217">
        <f>O335*H335</f>
        <v>0</v>
      </c>
      <c r="Q335" s="217">
        <v>0</v>
      </c>
      <c r="R335" s="217">
        <f>Q335*H335</f>
        <v>0</v>
      </c>
      <c r="S335" s="217">
        <v>0</v>
      </c>
      <c r="T335" s="21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19" t="s">
        <v>189</v>
      </c>
      <c r="AT335" s="219" t="s">
        <v>184</v>
      </c>
      <c r="AU335" s="219" t="s">
        <v>85</v>
      </c>
      <c r="AY335" s="17" t="s">
        <v>182</v>
      </c>
      <c r="BE335" s="220">
        <f>IF(N335="základní",J335,0)</f>
        <v>0</v>
      </c>
      <c r="BF335" s="220">
        <f>IF(N335="snížená",J335,0)</f>
        <v>0</v>
      </c>
      <c r="BG335" s="220">
        <f>IF(N335="zákl. přenesená",J335,0)</f>
        <v>0</v>
      </c>
      <c r="BH335" s="220">
        <f>IF(N335="sníž. přenesená",J335,0)</f>
        <v>0</v>
      </c>
      <c r="BI335" s="220">
        <f>IF(N335="nulová",J335,0)</f>
        <v>0</v>
      </c>
      <c r="BJ335" s="17" t="s">
        <v>83</v>
      </c>
      <c r="BK335" s="220">
        <f>ROUND(I335*H335,2)</f>
        <v>0</v>
      </c>
      <c r="BL335" s="17" t="s">
        <v>189</v>
      </c>
      <c r="BM335" s="219" t="s">
        <v>479</v>
      </c>
    </row>
    <row r="336" spans="1:65" s="2" customFormat="1" ht="16.5" customHeight="1">
      <c r="A336" s="34"/>
      <c r="B336" s="35"/>
      <c r="C336" s="208" t="s">
        <v>480</v>
      </c>
      <c r="D336" s="208" t="s">
        <v>184</v>
      </c>
      <c r="E336" s="209" t="s">
        <v>481</v>
      </c>
      <c r="F336" s="210" t="s">
        <v>482</v>
      </c>
      <c r="G336" s="211" t="s">
        <v>301</v>
      </c>
      <c r="H336" s="212">
        <v>0.26</v>
      </c>
      <c r="I336" s="213"/>
      <c r="J336" s="214">
        <f>ROUND(I336*H336,2)</f>
        <v>0</v>
      </c>
      <c r="K336" s="210" t="s">
        <v>188</v>
      </c>
      <c r="L336" s="39"/>
      <c r="M336" s="215" t="s">
        <v>1</v>
      </c>
      <c r="N336" s="216" t="s">
        <v>41</v>
      </c>
      <c r="O336" s="71"/>
      <c r="P336" s="217">
        <f>O336*H336</f>
        <v>0</v>
      </c>
      <c r="Q336" s="217">
        <v>1.06277</v>
      </c>
      <c r="R336" s="217">
        <f>Q336*H336</f>
        <v>0.27632020000000002</v>
      </c>
      <c r="S336" s="217">
        <v>0</v>
      </c>
      <c r="T336" s="21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19" t="s">
        <v>189</v>
      </c>
      <c r="AT336" s="219" t="s">
        <v>184</v>
      </c>
      <c r="AU336" s="219" t="s">
        <v>85</v>
      </c>
      <c r="AY336" s="17" t="s">
        <v>182</v>
      </c>
      <c r="BE336" s="220">
        <f>IF(N336="základní",J336,0)</f>
        <v>0</v>
      </c>
      <c r="BF336" s="220">
        <f>IF(N336="snížená",J336,0)</f>
        <v>0</v>
      </c>
      <c r="BG336" s="220">
        <f>IF(N336="zákl. přenesená",J336,0)</f>
        <v>0</v>
      </c>
      <c r="BH336" s="220">
        <f>IF(N336="sníž. přenesená",J336,0)</f>
        <v>0</v>
      </c>
      <c r="BI336" s="220">
        <f>IF(N336="nulová",J336,0)</f>
        <v>0</v>
      </c>
      <c r="BJ336" s="17" t="s">
        <v>83</v>
      </c>
      <c r="BK336" s="220">
        <f>ROUND(I336*H336,2)</f>
        <v>0</v>
      </c>
      <c r="BL336" s="17" t="s">
        <v>189</v>
      </c>
      <c r="BM336" s="219" t="s">
        <v>483</v>
      </c>
    </row>
    <row r="337" spans="1:65" s="13" customFormat="1">
      <c r="B337" s="221"/>
      <c r="C337" s="222"/>
      <c r="D337" s="223" t="s">
        <v>191</v>
      </c>
      <c r="E337" s="224" t="s">
        <v>1</v>
      </c>
      <c r="F337" s="225" t="s">
        <v>484</v>
      </c>
      <c r="G337" s="222"/>
      <c r="H337" s="226">
        <v>0.26</v>
      </c>
      <c r="I337" s="227"/>
      <c r="J337" s="222"/>
      <c r="K337" s="222"/>
      <c r="L337" s="228"/>
      <c r="M337" s="229"/>
      <c r="N337" s="230"/>
      <c r="O337" s="230"/>
      <c r="P337" s="230"/>
      <c r="Q337" s="230"/>
      <c r="R337" s="230"/>
      <c r="S337" s="230"/>
      <c r="T337" s="231"/>
      <c r="AT337" s="232" t="s">
        <v>191</v>
      </c>
      <c r="AU337" s="232" t="s">
        <v>85</v>
      </c>
      <c r="AV337" s="13" t="s">
        <v>85</v>
      </c>
      <c r="AW337" s="13" t="s">
        <v>32</v>
      </c>
      <c r="AX337" s="13" t="s">
        <v>76</v>
      </c>
      <c r="AY337" s="232" t="s">
        <v>182</v>
      </c>
    </row>
    <row r="338" spans="1:65" s="15" customFormat="1">
      <c r="B338" s="244"/>
      <c r="C338" s="245"/>
      <c r="D338" s="223" t="s">
        <v>191</v>
      </c>
      <c r="E338" s="246" t="s">
        <v>1</v>
      </c>
      <c r="F338" s="247" t="s">
        <v>469</v>
      </c>
      <c r="G338" s="245"/>
      <c r="H338" s="248">
        <v>0.26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AT338" s="254" t="s">
        <v>191</v>
      </c>
      <c r="AU338" s="254" t="s">
        <v>85</v>
      </c>
      <c r="AV338" s="15" t="s">
        <v>189</v>
      </c>
      <c r="AW338" s="15" t="s">
        <v>32</v>
      </c>
      <c r="AX338" s="15" t="s">
        <v>83</v>
      </c>
      <c r="AY338" s="254" t="s">
        <v>182</v>
      </c>
    </row>
    <row r="339" spans="1:65" s="2" customFormat="1" ht="16.5" customHeight="1">
      <c r="A339" s="34"/>
      <c r="B339" s="35"/>
      <c r="C339" s="208" t="s">
        <v>485</v>
      </c>
      <c r="D339" s="208" t="s">
        <v>184</v>
      </c>
      <c r="E339" s="209" t="s">
        <v>486</v>
      </c>
      <c r="F339" s="210" t="s">
        <v>487</v>
      </c>
      <c r="G339" s="211" t="s">
        <v>187</v>
      </c>
      <c r="H339" s="212">
        <v>1.2030000000000001</v>
      </c>
      <c r="I339" s="213"/>
      <c r="J339" s="214">
        <f>ROUND(I339*H339,2)</f>
        <v>0</v>
      </c>
      <c r="K339" s="210" t="s">
        <v>188</v>
      </c>
      <c r="L339" s="39"/>
      <c r="M339" s="215" t="s">
        <v>1</v>
      </c>
      <c r="N339" s="216" t="s">
        <v>41</v>
      </c>
      <c r="O339" s="71"/>
      <c r="P339" s="217">
        <f>O339*H339</f>
        <v>0</v>
      </c>
      <c r="Q339" s="217">
        <v>1.94302</v>
      </c>
      <c r="R339" s="217">
        <f>Q339*H339</f>
        <v>2.3374530600000001</v>
      </c>
      <c r="S339" s="217">
        <v>0</v>
      </c>
      <c r="T339" s="218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219" t="s">
        <v>189</v>
      </c>
      <c r="AT339" s="219" t="s">
        <v>184</v>
      </c>
      <c r="AU339" s="219" t="s">
        <v>85</v>
      </c>
      <c r="AY339" s="17" t="s">
        <v>182</v>
      </c>
      <c r="BE339" s="220">
        <f>IF(N339="základní",J339,0)</f>
        <v>0</v>
      </c>
      <c r="BF339" s="220">
        <f>IF(N339="snížená",J339,0)</f>
        <v>0</v>
      </c>
      <c r="BG339" s="220">
        <f>IF(N339="zákl. přenesená",J339,0)</f>
        <v>0</v>
      </c>
      <c r="BH339" s="220">
        <f>IF(N339="sníž. přenesená",J339,0)</f>
        <v>0</v>
      </c>
      <c r="BI339" s="220">
        <f>IF(N339="nulová",J339,0)</f>
        <v>0</v>
      </c>
      <c r="BJ339" s="17" t="s">
        <v>83</v>
      </c>
      <c r="BK339" s="220">
        <f>ROUND(I339*H339,2)</f>
        <v>0</v>
      </c>
      <c r="BL339" s="17" t="s">
        <v>189</v>
      </c>
      <c r="BM339" s="219" t="s">
        <v>488</v>
      </c>
    </row>
    <row r="340" spans="1:65" s="13" customFormat="1">
      <c r="B340" s="221"/>
      <c r="C340" s="222"/>
      <c r="D340" s="223" t="s">
        <v>191</v>
      </c>
      <c r="E340" s="224" t="s">
        <v>1</v>
      </c>
      <c r="F340" s="225" t="s">
        <v>489</v>
      </c>
      <c r="G340" s="222"/>
      <c r="H340" s="226">
        <v>0.06</v>
      </c>
      <c r="I340" s="227"/>
      <c r="J340" s="222"/>
      <c r="K340" s="222"/>
      <c r="L340" s="228"/>
      <c r="M340" s="229"/>
      <c r="N340" s="230"/>
      <c r="O340" s="230"/>
      <c r="P340" s="230"/>
      <c r="Q340" s="230"/>
      <c r="R340" s="230"/>
      <c r="S340" s="230"/>
      <c r="T340" s="231"/>
      <c r="AT340" s="232" t="s">
        <v>191</v>
      </c>
      <c r="AU340" s="232" t="s">
        <v>85</v>
      </c>
      <c r="AV340" s="13" t="s">
        <v>85</v>
      </c>
      <c r="AW340" s="13" t="s">
        <v>32</v>
      </c>
      <c r="AX340" s="13" t="s">
        <v>76</v>
      </c>
      <c r="AY340" s="232" t="s">
        <v>182</v>
      </c>
    </row>
    <row r="341" spans="1:65" s="13" customFormat="1">
      <c r="B341" s="221"/>
      <c r="C341" s="222"/>
      <c r="D341" s="223" t="s">
        <v>191</v>
      </c>
      <c r="E341" s="224" t="s">
        <v>1</v>
      </c>
      <c r="F341" s="225" t="s">
        <v>490</v>
      </c>
      <c r="G341" s="222"/>
      <c r="H341" s="226">
        <v>3.3000000000000002E-2</v>
      </c>
      <c r="I341" s="227"/>
      <c r="J341" s="222"/>
      <c r="K341" s="222"/>
      <c r="L341" s="228"/>
      <c r="M341" s="229"/>
      <c r="N341" s="230"/>
      <c r="O341" s="230"/>
      <c r="P341" s="230"/>
      <c r="Q341" s="230"/>
      <c r="R341" s="230"/>
      <c r="S341" s="230"/>
      <c r="T341" s="231"/>
      <c r="AT341" s="232" t="s">
        <v>191</v>
      </c>
      <c r="AU341" s="232" t="s">
        <v>85</v>
      </c>
      <c r="AV341" s="13" t="s">
        <v>85</v>
      </c>
      <c r="AW341" s="13" t="s">
        <v>32</v>
      </c>
      <c r="AX341" s="13" t="s">
        <v>76</v>
      </c>
      <c r="AY341" s="232" t="s">
        <v>182</v>
      </c>
    </row>
    <row r="342" spans="1:65" s="13" customFormat="1">
      <c r="B342" s="221"/>
      <c r="C342" s="222"/>
      <c r="D342" s="223" t="s">
        <v>191</v>
      </c>
      <c r="E342" s="224" t="s">
        <v>1</v>
      </c>
      <c r="F342" s="225" t="s">
        <v>491</v>
      </c>
      <c r="G342" s="222"/>
      <c r="H342" s="226">
        <v>7.1999999999999995E-2</v>
      </c>
      <c r="I342" s="227"/>
      <c r="J342" s="222"/>
      <c r="K342" s="222"/>
      <c r="L342" s="228"/>
      <c r="M342" s="229"/>
      <c r="N342" s="230"/>
      <c r="O342" s="230"/>
      <c r="P342" s="230"/>
      <c r="Q342" s="230"/>
      <c r="R342" s="230"/>
      <c r="S342" s="230"/>
      <c r="T342" s="231"/>
      <c r="AT342" s="232" t="s">
        <v>191</v>
      </c>
      <c r="AU342" s="232" t="s">
        <v>85</v>
      </c>
      <c r="AV342" s="13" t="s">
        <v>85</v>
      </c>
      <c r="AW342" s="13" t="s">
        <v>32</v>
      </c>
      <c r="AX342" s="13" t="s">
        <v>76</v>
      </c>
      <c r="AY342" s="232" t="s">
        <v>182</v>
      </c>
    </row>
    <row r="343" spans="1:65" s="13" customFormat="1">
      <c r="B343" s="221"/>
      <c r="C343" s="222"/>
      <c r="D343" s="223" t="s">
        <v>191</v>
      </c>
      <c r="E343" s="224" t="s">
        <v>1</v>
      </c>
      <c r="F343" s="225" t="s">
        <v>492</v>
      </c>
      <c r="G343" s="222"/>
      <c r="H343" s="226">
        <v>0.108</v>
      </c>
      <c r="I343" s="227"/>
      <c r="J343" s="222"/>
      <c r="K343" s="222"/>
      <c r="L343" s="228"/>
      <c r="M343" s="229"/>
      <c r="N343" s="230"/>
      <c r="O343" s="230"/>
      <c r="P343" s="230"/>
      <c r="Q343" s="230"/>
      <c r="R343" s="230"/>
      <c r="S343" s="230"/>
      <c r="T343" s="231"/>
      <c r="AT343" s="232" t="s">
        <v>191</v>
      </c>
      <c r="AU343" s="232" t="s">
        <v>85</v>
      </c>
      <c r="AV343" s="13" t="s">
        <v>85</v>
      </c>
      <c r="AW343" s="13" t="s">
        <v>32</v>
      </c>
      <c r="AX343" s="13" t="s">
        <v>76</v>
      </c>
      <c r="AY343" s="232" t="s">
        <v>182</v>
      </c>
    </row>
    <row r="344" spans="1:65" s="13" customFormat="1">
      <c r="B344" s="221"/>
      <c r="C344" s="222"/>
      <c r="D344" s="223" t="s">
        <v>191</v>
      </c>
      <c r="E344" s="224" t="s">
        <v>1</v>
      </c>
      <c r="F344" s="225" t="s">
        <v>493</v>
      </c>
      <c r="G344" s="222"/>
      <c r="H344" s="226">
        <v>6.3E-2</v>
      </c>
      <c r="I344" s="227"/>
      <c r="J344" s="222"/>
      <c r="K344" s="222"/>
      <c r="L344" s="228"/>
      <c r="M344" s="229"/>
      <c r="N344" s="230"/>
      <c r="O344" s="230"/>
      <c r="P344" s="230"/>
      <c r="Q344" s="230"/>
      <c r="R344" s="230"/>
      <c r="S344" s="230"/>
      <c r="T344" s="231"/>
      <c r="AT344" s="232" t="s">
        <v>191</v>
      </c>
      <c r="AU344" s="232" t="s">
        <v>85</v>
      </c>
      <c r="AV344" s="13" t="s">
        <v>85</v>
      </c>
      <c r="AW344" s="13" t="s">
        <v>32</v>
      </c>
      <c r="AX344" s="13" t="s">
        <v>76</v>
      </c>
      <c r="AY344" s="232" t="s">
        <v>182</v>
      </c>
    </row>
    <row r="345" spans="1:65" s="13" customFormat="1">
      <c r="B345" s="221"/>
      <c r="C345" s="222"/>
      <c r="D345" s="223" t="s">
        <v>191</v>
      </c>
      <c r="E345" s="224" t="s">
        <v>1</v>
      </c>
      <c r="F345" s="225" t="s">
        <v>494</v>
      </c>
      <c r="G345" s="222"/>
      <c r="H345" s="226">
        <v>0.09</v>
      </c>
      <c r="I345" s="227"/>
      <c r="J345" s="222"/>
      <c r="K345" s="222"/>
      <c r="L345" s="228"/>
      <c r="M345" s="229"/>
      <c r="N345" s="230"/>
      <c r="O345" s="230"/>
      <c r="P345" s="230"/>
      <c r="Q345" s="230"/>
      <c r="R345" s="230"/>
      <c r="S345" s="230"/>
      <c r="T345" s="231"/>
      <c r="AT345" s="232" t="s">
        <v>191</v>
      </c>
      <c r="AU345" s="232" t="s">
        <v>85</v>
      </c>
      <c r="AV345" s="13" t="s">
        <v>85</v>
      </c>
      <c r="AW345" s="13" t="s">
        <v>32</v>
      </c>
      <c r="AX345" s="13" t="s">
        <v>76</v>
      </c>
      <c r="AY345" s="232" t="s">
        <v>182</v>
      </c>
    </row>
    <row r="346" spans="1:65" s="13" customFormat="1">
      <c r="B346" s="221"/>
      <c r="C346" s="222"/>
      <c r="D346" s="223" t="s">
        <v>191</v>
      </c>
      <c r="E346" s="224" t="s">
        <v>1</v>
      </c>
      <c r="F346" s="225" t="s">
        <v>495</v>
      </c>
      <c r="G346" s="222"/>
      <c r="H346" s="226">
        <v>0.115</v>
      </c>
      <c r="I346" s="227"/>
      <c r="J346" s="222"/>
      <c r="K346" s="222"/>
      <c r="L346" s="228"/>
      <c r="M346" s="229"/>
      <c r="N346" s="230"/>
      <c r="O346" s="230"/>
      <c r="P346" s="230"/>
      <c r="Q346" s="230"/>
      <c r="R346" s="230"/>
      <c r="S346" s="230"/>
      <c r="T346" s="231"/>
      <c r="AT346" s="232" t="s">
        <v>191</v>
      </c>
      <c r="AU346" s="232" t="s">
        <v>85</v>
      </c>
      <c r="AV346" s="13" t="s">
        <v>85</v>
      </c>
      <c r="AW346" s="13" t="s">
        <v>32</v>
      </c>
      <c r="AX346" s="13" t="s">
        <v>76</v>
      </c>
      <c r="AY346" s="232" t="s">
        <v>182</v>
      </c>
    </row>
    <row r="347" spans="1:65" s="13" customFormat="1">
      <c r="B347" s="221"/>
      <c r="C347" s="222"/>
      <c r="D347" s="223" t="s">
        <v>191</v>
      </c>
      <c r="E347" s="224" t="s">
        <v>1</v>
      </c>
      <c r="F347" s="225" t="s">
        <v>496</v>
      </c>
      <c r="G347" s="222"/>
      <c r="H347" s="226">
        <v>7.6999999999999999E-2</v>
      </c>
      <c r="I347" s="227"/>
      <c r="J347" s="222"/>
      <c r="K347" s="222"/>
      <c r="L347" s="228"/>
      <c r="M347" s="229"/>
      <c r="N347" s="230"/>
      <c r="O347" s="230"/>
      <c r="P347" s="230"/>
      <c r="Q347" s="230"/>
      <c r="R347" s="230"/>
      <c r="S347" s="230"/>
      <c r="T347" s="231"/>
      <c r="AT347" s="232" t="s">
        <v>191</v>
      </c>
      <c r="AU347" s="232" t="s">
        <v>85</v>
      </c>
      <c r="AV347" s="13" t="s">
        <v>85</v>
      </c>
      <c r="AW347" s="13" t="s">
        <v>32</v>
      </c>
      <c r="AX347" s="13" t="s">
        <v>76</v>
      </c>
      <c r="AY347" s="232" t="s">
        <v>182</v>
      </c>
    </row>
    <row r="348" spans="1:65" s="13" customFormat="1">
      <c r="B348" s="221"/>
      <c r="C348" s="222"/>
      <c r="D348" s="223" t="s">
        <v>191</v>
      </c>
      <c r="E348" s="224" t="s">
        <v>1</v>
      </c>
      <c r="F348" s="225" t="s">
        <v>497</v>
      </c>
      <c r="G348" s="222"/>
      <c r="H348" s="226">
        <v>2.5999999999999999E-2</v>
      </c>
      <c r="I348" s="227"/>
      <c r="J348" s="222"/>
      <c r="K348" s="222"/>
      <c r="L348" s="228"/>
      <c r="M348" s="229"/>
      <c r="N348" s="230"/>
      <c r="O348" s="230"/>
      <c r="P348" s="230"/>
      <c r="Q348" s="230"/>
      <c r="R348" s="230"/>
      <c r="S348" s="230"/>
      <c r="T348" s="231"/>
      <c r="AT348" s="232" t="s">
        <v>191</v>
      </c>
      <c r="AU348" s="232" t="s">
        <v>85</v>
      </c>
      <c r="AV348" s="13" t="s">
        <v>85</v>
      </c>
      <c r="AW348" s="13" t="s">
        <v>32</v>
      </c>
      <c r="AX348" s="13" t="s">
        <v>76</v>
      </c>
      <c r="AY348" s="232" t="s">
        <v>182</v>
      </c>
    </row>
    <row r="349" spans="1:65" s="13" customFormat="1">
      <c r="B349" s="221"/>
      <c r="C349" s="222"/>
      <c r="D349" s="223" t="s">
        <v>191</v>
      </c>
      <c r="E349" s="224" t="s">
        <v>1</v>
      </c>
      <c r="F349" s="225" t="s">
        <v>498</v>
      </c>
      <c r="G349" s="222"/>
      <c r="H349" s="226">
        <v>3.9E-2</v>
      </c>
      <c r="I349" s="227"/>
      <c r="J349" s="222"/>
      <c r="K349" s="222"/>
      <c r="L349" s="228"/>
      <c r="M349" s="229"/>
      <c r="N349" s="230"/>
      <c r="O349" s="230"/>
      <c r="P349" s="230"/>
      <c r="Q349" s="230"/>
      <c r="R349" s="230"/>
      <c r="S349" s="230"/>
      <c r="T349" s="231"/>
      <c r="AT349" s="232" t="s">
        <v>191</v>
      </c>
      <c r="AU349" s="232" t="s">
        <v>85</v>
      </c>
      <c r="AV349" s="13" t="s">
        <v>85</v>
      </c>
      <c r="AW349" s="13" t="s">
        <v>32</v>
      </c>
      <c r="AX349" s="13" t="s">
        <v>76</v>
      </c>
      <c r="AY349" s="232" t="s">
        <v>182</v>
      </c>
    </row>
    <row r="350" spans="1:65" s="13" customFormat="1">
      <c r="B350" s="221"/>
      <c r="C350" s="222"/>
      <c r="D350" s="223" t="s">
        <v>191</v>
      </c>
      <c r="E350" s="224" t="s">
        <v>1</v>
      </c>
      <c r="F350" s="225" t="s">
        <v>499</v>
      </c>
      <c r="G350" s="222"/>
      <c r="H350" s="226">
        <v>4.7E-2</v>
      </c>
      <c r="I350" s="227"/>
      <c r="J350" s="222"/>
      <c r="K350" s="222"/>
      <c r="L350" s="228"/>
      <c r="M350" s="229"/>
      <c r="N350" s="230"/>
      <c r="O350" s="230"/>
      <c r="P350" s="230"/>
      <c r="Q350" s="230"/>
      <c r="R350" s="230"/>
      <c r="S350" s="230"/>
      <c r="T350" s="231"/>
      <c r="AT350" s="232" t="s">
        <v>191</v>
      </c>
      <c r="AU350" s="232" t="s">
        <v>85</v>
      </c>
      <c r="AV350" s="13" t="s">
        <v>85</v>
      </c>
      <c r="AW350" s="13" t="s">
        <v>32</v>
      </c>
      <c r="AX350" s="13" t="s">
        <v>76</v>
      </c>
      <c r="AY350" s="232" t="s">
        <v>182</v>
      </c>
    </row>
    <row r="351" spans="1:65" s="13" customFormat="1">
      <c r="B351" s="221"/>
      <c r="C351" s="222"/>
      <c r="D351" s="223" t="s">
        <v>191</v>
      </c>
      <c r="E351" s="224" t="s">
        <v>1</v>
      </c>
      <c r="F351" s="225" t="s">
        <v>500</v>
      </c>
      <c r="G351" s="222"/>
      <c r="H351" s="226">
        <v>0.09</v>
      </c>
      <c r="I351" s="227"/>
      <c r="J351" s="222"/>
      <c r="K351" s="222"/>
      <c r="L351" s="228"/>
      <c r="M351" s="229"/>
      <c r="N351" s="230"/>
      <c r="O351" s="230"/>
      <c r="P351" s="230"/>
      <c r="Q351" s="230"/>
      <c r="R351" s="230"/>
      <c r="S351" s="230"/>
      <c r="T351" s="231"/>
      <c r="AT351" s="232" t="s">
        <v>191</v>
      </c>
      <c r="AU351" s="232" t="s">
        <v>85</v>
      </c>
      <c r="AV351" s="13" t="s">
        <v>85</v>
      </c>
      <c r="AW351" s="13" t="s">
        <v>32</v>
      </c>
      <c r="AX351" s="13" t="s">
        <v>76</v>
      </c>
      <c r="AY351" s="232" t="s">
        <v>182</v>
      </c>
    </row>
    <row r="352" spans="1:65" s="13" customFormat="1">
      <c r="B352" s="221"/>
      <c r="C352" s="222"/>
      <c r="D352" s="223" t="s">
        <v>191</v>
      </c>
      <c r="E352" s="224" t="s">
        <v>1</v>
      </c>
      <c r="F352" s="225" t="s">
        <v>501</v>
      </c>
      <c r="G352" s="222"/>
      <c r="H352" s="226">
        <v>0.106</v>
      </c>
      <c r="I352" s="227"/>
      <c r="J352" s="222"/>
      <c r="K352" s="222"/>
      <c r="L352" s="228"/>
      <c r="M352" s="229"/>
      <c r="N352" s="230"/>
      <c r="O352" s="230"/>
      <c r="P352" s="230"/>
      <c r="Q352" s="230"/>
      <c r="R352" s="230"/>
      <c r="S352" s="230"/>
      <c r="T352" s="231"/>
      <c r="AT352" s="232" t="s">
        <v>191</v>
      </c>
      <c r="AU352" s="232" t="s">
        <v>85</v>
      </c>
      <c r="AV352" s="13" t="s">
        <v>85</v>
      </c>
      <c r="AW352" s="13" t="s">
        <v>32</v>
      </c>
      <c r="AX352" s="13" t="s">
        <v>76</v>
      </c>
      <c r="AY352" s="232" t="s">
        <v>182</v>
      </c>
    </row>
    <row r="353" spans="1:65" s="13" customFormat="1">
      <c r="B353" s="221"/>
      <c r="C353" s="222"/>
      <c r="D353" s="223" t="s">
        <v>191</v>
      </c>
      <c r="E353" s="224" t="s">
        <v>1</v>
      </c>
      <c r="F353" s="225" t="s">
        <v>502</v>
      </c>
      <c r="G353" s="222"/>
      <c r="H353" s="226">
        <v>1.6E-2</v>
      </c>
      <c r="I353" s="227"/>
      <c r="J353" s="222"/>
      <c r="K353" s="222"/>
      <c r="L353" s="228"/>
      <c r="M353" s="229"/>
      <c r="N353" s="230"/>
      <c r="O353" s="230"/>
      <c r="P353" s="230"/>
      <c r="Q353" s="230"/>
      <c r="R353" s="230"/>
      <c r="S353" s="230"/>
      <c r="T353" s="231"/>
      <c r="AT353" s="232" t="s">
        <v>191</v>
      </c>
      <c r="AU353" s="232" t="s">
        <v>85</v>
      </c>
      <c r="AV353" s="13" t="s">
        <v>85</v>
      </c>
      <c r="AW353" s="13" t="s">
        <v>32</v>
      </c>
      <c r="AX353" s="13" t="s">
        <v>76</v>
      </c>
      <c r="AY353" s="232" t="s">
        <v>182</v>
      </c>
    </row>
    <row r="354" spans="1:65" s="13" customFormat="1">
      <c r="B354" s="221"/>
      <c r="C354" s="222"/>
      <c r="D354" s="223" t="s">
        <v>191</v>
      </c>
      <c r="E354" s="224" t="s">
        <v>1</v>
      </c>
      <c r="F354" s="225" t="s">
        <v>503</v>
      </c>
      <c r="G354" s="222"/>
      <c r="H354" s="226">
        <v>0.115</v>
      </c>
      <c r="I354" s="227"/>
      <c r="J354" s="222"/>
      <c r="K354" s="222"/>
      <c r="L354" s="228"/>
      <c r="M354" s="229"/>
      <c r="N354" s="230"/>
      <c r="O354" s="230"/>
      <c r="P354" s="230"/>
      <c r="Q354" s="230"/>
      <c r="R354" s="230"/>
      <c r="S354" s="230"/>
      <c r="T354" s="231"/>
      <c r="AT354" s="232" t="s">
        <v>191</v>
      </c>
      <c r="AU354" s="232" t="s">
        <v>85</v>
      </c>
      <c r="AV354" s="13" t="s">
        <v>85</v>
      </c>
      <c r="AW354" s="13" t="s">
        <v>32</v>
      </c>
      <c r="AX354" s="13" t="s">
        <v>76</v>
      </c>
      <c r="AY354" s="232" t="s">
        <v>182</v>
      </c>
    </row>
    <row r="355" spans="1:65" s="13" customFormat="1">
      <c r="B355" s="221"/>
      <c r="C355" s="222"/>
      <c r="D355" s="223" t="s">
        <v>191</v>
      </c>
      <c r="E355" s="224" t="s">
        <v>1</v>
      </c>
      <c r="F355" s="225" t="s">
        <v>504</v>
      </c>
      <c r="G355" s="222"/>
      <c r="H355" s="226">
        <v>3.5999999999999997E-2</v>
      </c>
      <c r="I355" s="227"/>
      <c r="J355" s="222"/>
      <c r="K355" s="222"/>
      <c r="L355" s="228"/>
      <c r="M355" s="229"/>
      <c r="N355" s="230"/>
      <c r="O355" s="230"/>
      <c r="P355" s="230"/>
      <c r="Q355" s="230"/>
      <c r="R355" s="230"/>
      <c r="S355" s="230"/>
      <c r="T355" s="231"/>
      <c r="AT355" s="232" t="s">
        <v>191</v>
      </c>
      <c r="AU355" s="232" t="s">
        <v>85</v>
      </c>
      <c r="AV355" s="13" t="s">
        <v>85</v>
      </c>
      <c r="AW355" s="13" t="s">
        <v>32</v>
      </c>
      <c r="AX355" s="13" t="s">
        <v>76</v>
      </c>
      <c r="AY355" s="232" t="s">
        <v>182</v>
      </c>
    </row>
    <row r="356" spans="1:65" s="13" customFormat="1">
      <c r="B356" s="221"/>
      <c r="C356" s="222"/>
      <c r="D356" s="223" t="s">
        <v>191</v>
      </c>
      <c r="E356" s="224" t="s">
        <v>1</v>
      </c>
      <c r="F356" s="225" t="s">
        <v>505</v>
      </c>
      <c r="G356" s="222"/>
      <c r="H356" s="226">
        <v>3.4000000000000002E-2</v>
      </c>
      <c r="I356" s="227"/>
      <c r="J356" s="222"/>
      <c r="K356" s="222"/>
      <c r="L356" s="228"/>
      <c r="M356" s="229"/>
      <c r="N356" s="230"/>
      <c r="O356" s="230"/>
      <c r="P356" s="230"/>
      <c r="Q356" s="230"/>
      <c r="R356" s="230"/>
      <c r="S356" s="230"/>
      <c r="T356" s="231"/>
      <c r="AT356" s="232" t="s">
        <v>191</v>
      </c>
      <c r="AU356" s="232" t="s">
        <v>85</v>
      </c>
      <c r="AV356" s="13" t="s">
        <v>85</v>
      </c>
      <c r="AW356" s="13" t="s">
        <v>32</v>
      </c>
      <c r="AX356" s="13" t="s">
        <v>76</v>
      </c>
      <c r="AY356" s="232" t="s">
        <v>182</v>
      </c>
    </row>
    <row r="357" spans="1:65" s="13" customFormat="1">
      <c r="B357" s="221"/>
      <c r="C357" s="222"/>
      <c r="D357" s="223" t="s">
        <v>191</v>
      </c>
      <c r="E357" s="224" t="s">
        <v>1</v>
      </c>
      <c r="F357" s="225" t="s">
        <v>506</v>
      </c>
      <c r="G357" s="222"/>
      <c r="H357" s="226">
        <v>7.5999999999999998E-2</v>
      </c>
      <c r="I357" s="227"/>
      <c r="J357" s="222"/>
      <c r="K357" s="222"/>
      <c r="L357" s="228"/>
      <c r="M357" s="229"/>
      <c r="N357" s="230"/>
      <c r="O357" s="230"/>
      <c r="P357" s="230"/>
      <c r="Q357" s="230"/>
      <c r="R357" s="230"/>
      <c r="S357" s="230"/>
      <c r="T357" s="231"/>
      <c r="AT357" s="232" t="s">
        <v>191</v>
      </c>
      <c r="AU357" s="232" t="s">
        <v>85</v>
      </c>
      <c r="AV357" s="13" t="s">
        <v>85</v>
      </c>
      <c r="AW357" s="13" t="s">
        <v>32</v>
      </c>
      <c r="AX357" s="13" t="s">
        <v>76</v>
      </c>
      <c r="AY357" s="232" t="s">
        <v>182</v>
      </c>
    </row>
    <row r="358" spans="1:65" s="15" customFormat="1">
      <c r="B358" s="244"/>
      <c r="C358" s="245"/>
      <c r="D358" s="223" t="s">
        <v>191</v>
      </c>
      <c r="E358" s="246" t="s">
        <v>1</v>
      </c>
      <c r="F358" s="247" t="s">
        <v>202</v>
      </c>
      <c r="G358" s="245"/>
      <c r="H358" s="248">
        <v>1.2030000000000001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AT358" s="254" t="s">
        <v>191</v>
      </c>
      <c r="AU358" s="254" t="s">
        <v>85</v>
      </c>
      <c r="AV358" s="15" t="s">
        <v>189</v>
      </c>
      <c r="AW358" s="15" t="s">
        <v>32</v>
      </c>
      <c r="AX358" s="15" t="s">
        <v>83</v>
      </c>
      <c r="AY358" s="254" t="s">
        <v>182</v>
      </c>
    </row>
    <row r="359" spans="1:65" s="2" customFormat="1" ht="16.5" customHeight="1">
      <c r="A359" s="34"/>
      <c r="B359" s="35"/>
      <c r="C359" s="208" t="s">
        <v>507</v>
      </c>
      <c r="D359" s="208" t="s">
        <v>184</v>
      </c>
      <c r="E359" s="209" t="s">
        <v>508</v>
      </c>
      <c r="F359" s="210" t="s">
        <v>509</v>
      </c>
      <c r="G359" s="211" t="s">
        <v>301</v>
      </c>
      <c r="H359" s="212">
        <v>1.133</v>
      </c>
      <c r="I359" s="213"/>
      <c r="J359" s="214">
        <f>ROUND(I359*H359,2)</f>
        <v>0</v>
      </c>
      <c r="K359" s="210" t="s">
        <v>188</v>
      </c>
      <c r="L359" s="39"/>
      <c r="M359" s="215" t="s">
        <v>1</v>
      </c>
      <c r="N359" s="216" t="s">
        <v>41</v>
      </c>
      <c r="O359" s="71"/>
      <c r="P359" s="217">
        <f>O359*H359</f>
        <v>0</v>
      </c>
      <c r="Q359" s="217">
        <v>1.0900000000000001</v>
      </c>
      <c r="R359" s="217">
        <f>Q359*H359</f>
        <v>1.2349700000000001</v>
      </c>
      <c r="S359" s="217">
        <v>0</v>
      </c>
      <c r="T359" s="218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19" t="s">
        <v>189</v>
      </c>
      <c r="AT359" s="219" t="s">
        <v>184</v>
      </c>
      <c r="AU359" s="219" t="s">
        <v>85</v>
      </c>
      <c r="AY359" s="17" t="s">
        <v>182</v>
      </c>
      <c r="BE359" s="220">
        <f>IF(N359="základní",J359,0)</f>
        <v>0</v>
      </c>
      <c r="BF359" s="220">
        <f>IF(N359="snížená",J359,0)</f>
        <v>0</v>
      </c>
      <c r="BG359" s="220">
        <f>IF(N359="zákl. přenesená",J359,0)</f>
        <v>0</v>
      </c>
      <c r="BH359" s="220">
        <f>IF(N359="sníž. přenesená",J359,0)</f>
        <v>0</v>
      </c>
      <c r="BI359" s="220">
        <f>IF(N359="nulová",J359,0)</f>
        <v>0</v>
      </c>
      <c r="BJ359" s="17" t="s">
        <v>83</v>
      </c>
      <c r="BK359" s="220">
        <f>ROUND(I359*H359,2)</f>
        <v>0</v>
      </c>
      <c r="BL359" s="17" t="s">
        <v>189</v>
      </c>
      <c r="BM359" s="219" t="s">
        <v>510</v>
      </c>
    </row>
    <row r="360" spans="1:65" s="13" customFormat="1">
      <c r="B360" s="221"/>
      <c r="C360" s="222"/>
      <c r="D360" s="223" t="s">
        <v>191</v>
      </c>
      <c r="E360" s="224" t="s">
        <v>1</v>
      </c>
      <c r="F360" s="225" t="s">
        <v>511</v>
      </c>
      <c r="G360" s="222"/>
      <c r="H360" s="226">
        <v>0.112</v>
      </c>
      <c r="I360" s="227"/>
      <c r="J360" s="222"/>
      <c r="K360" s="222"/>
      <c r="L360" s="228"/>
      <c r="M360" s="229"/>
      <c r="N360" s="230"/>
      <c r="O360" s="230"/>
      <c r="P360" s="230"/>
      <c r="Q360" s="230"/>
      <c r="R360" s="230"/>
      <c r="S360" s="230"/>
      <c r="T360" s="231"/>
      <c r="AT360" s="232" t="s">
        <v>191</v>
      </c>
      <c r="AU360" s="232" t="s">
        <v>85</v>
      </c>
      <c r="AV360" s="13" t="s">
        <v>85</v>
      </c>
      <c r="AW360" s="13" t="s">
        <v>32</v>
      </c>
      <c r="AX360" s="13" t="s">
        <v>76</v>
      </c>
      <c r="AY360" s="232" t="s">
        <v>182</v>
      </c>
    </row>
    <row r="361" spans="1:65" s="13" customFormat="1">
      <c r="B361" s="221"/>
      <c r="C361" s="222"/>
      <c r="D361" s="223" t="s">
        <v>191</v>
      </c>
      <c r="E361" s="224" t="s">
        <v>1</v>
      </c>
      <c r="F361" s="225" t="s">
        <v>512</v>
      </c>
      <c r="G361" s="222"/>
      <c r="H361" s="226">
        <v>0.06</v>
      </c>
      <c r="I361" s="227"/>
      <c r="J361" s="222"/>
      <c r="K361" s="222"/>
      <c r="L361" s="228"/>
      <c r="M361" s="229"/>
      <c r="N361" s="230"/>
      <c r="O361" s="230"/>
      <c r="P361" s="230"/>
      <c r="Q361" s="230"/>
      <c r="R361" s="230"/>
      <c r="S361" s="230"/>
      <c r="T361" s="231"/>
      <c r="AT361" s="232" t="s">
        <v>191</v>
      </c>
      <c r="AU361" s="232" t="s">
        <v>85</v>
      </c>
      <c r="AV361" s="13" t="s">
        <v>85</v>
      </c>
      <c r="AW361" s="13" t="s">
        <v>32</v>
      </c>
      <c r="AX361" s="13" t="s">
        <v>76</v>
      </c>
      <c r="AY361" s="232" t="s">
        <v>182</v>
      </c>
    </row>
    <row r="362" spans="1:65" s="13" customFormat="1">
      <c r="B362" s="221"/>
      <c r="C362" s="222"/>
      <c r="D362" s="223" t="s">
        <v>191</v>
      </c>
      <c r="E362" s="224" t="s">
        <v>1</v>
      </c>
      <c r="F362" s="225" t="s">
        <v>513</v>
      </c>
      <c r="G362" s="222"/>
      <c r="H362" s="226">
        <v>0.08</v>
      </c>
      <c r="I362" s="227"/>
      <c r="J362" s="222"/>
      <c r="K362" s="222"/>
      <c r="L362" s="228"/>
      <c r="M362" s="229"/>
      <c r="N362" s="230"/>
      <c r="O362" s="230"/>
      <c r="P362" s="230"/>
      <c r="Q362" s="230"/>
      <c r="R362" s="230"/>
      <c r="S362" s="230"/>
      <c r="T362" s="231"/>
      <c r="AT362" s="232" t="s">
        <v>191</v>
      </c>
      <c r="AU362" s="232" t="s">
        <v>85</v>
      </c>
      <c r="AV362" s="13" t="s">
        <v>85</v>
      </c>
      <c r="AW362" s="13" t="s">
        <v>32</v>
      </c>
      <c r="AX362" s="13" t="s">
        <v>76</v>
      </c>
      <c r="AY362" s="232" t="s">
        <v>182</v>
      </c>
    </row>
    <row r="363" spans="1:65" s="13" customFormat="1">
      <c r="B363" s="221"/>
      <c r="C363" s="222"/>
      <c r="D363" s="223" t="s">
        <v>191</v>
      </c>
      <c r="E363" s="224" t="s">
        <v>1</v>
      </c>
      <c r="F363" s="225" t="s">
        <v>514</v>
      </c>
      <c r="G363" s="222"/>
      <c r="H363" s="226">
        <v>0.05</v>
      </c>
      <c r="I363" s="227"/>
      <c r="J363" s="222"/>
      <c r="K363" s="222"/>
      <c r="L363" s="228"/>
      <c r="M363" s="229"/>
      <c r="N363" s="230"/>
      <c r="O363" s="230"/>
      <c r="P363" s="230"/>
      <c r="Q363" s="230"/>
      <c r="R363" s="230"/>
      <c r="S363" s="230"/>
      <c r="T363" s="231"/>
      <c r="AT363" s="232" t="s">
        <v>191</v>
      </c>
      <c r="AU363" s="232" t="s">
        <v>85</v>
      </c>
      <c r="AV363" s="13" t="s">
        <v>85</v>
      </c>
      <c r="AW363" s="13" t="s">
        <v>32</v>
      </c>
      <c r="AX363" s="13" t="s">
        <v>76</v>
      </c>
      <c r="AY363" s="232" t="s">
        <v>182</v>
      </c>
    </row>
    <row r="364" spans="1:65" s="13" customFormat="1">
      <c r="B364" s="221"/>
      <c r="C364" s="222"/>
      <c r="D364" s="223" t="s">
        <v>191</v>
      </c>
      <c r="E364" s="224" t="s">
        <v>1</v>
      </c>
      <c r="F364" s="225" t="s">
        <v>515</v>
      </c>
      <c r="G364" s="222"/>
      <c r="H364" s="226">
        <v>6.7000000000000004E-2</v>
      </c>
      <c r="I364" s="227"/>
      <c r="J364" s="222"/>
      <c r="K364" s="222"/>
      <c r="L364" s="228"/>
      <c r="M364" s="229"/>
      <c r="N364" s="230"/>
      <c r="O364" s="230"/>
      <c r="P364" s="230"/>
      <c r="Q364" s="230"/>
      <c r="R364" s="230"/>
      <c r="S364" s="230"/>
      <c r="T364" s="231"/>
      <c r="AT364" s="232" t="s">
        <v>191</v>
      </c>
      <c r="AU364" s="232" t="s">
        <v>85</v>
      </c>
      <c r="AV364" s="13" t="s">
        <v>85</v>
      </c>
      <c r="AW364" s="13" t="s">
        <v>32</v>
      </c>
      <c r="AX364" s="13" t="s">
        <v>76</v>
      </c>
      <c r="AY364" s="232" t="s">
        <v>182</v>
      </c>
    </row>
    <row r="365" spans="1:65" s="13" customFormat="1">
      <c r="B365" s="221"/>
      <c r="C365" s="222"/>
      <c r="D365" s="223" t="s">
        <v>191</v>
      </c>
      <c r="E365" s="224" t="s">
        <v>1</v>
      </c>
      <c r="F365" s="225" t="s">
        <v>516</v>
      </c>
      <c r="G365" s="222"/>
      <c r="H365" s="226">
        <v>8.5000000000000006E-2</v>
      </c>
      <c r="I365" s="227"/>
      <c r="J365" s="222"/>
      <c r="K365" s="222"/>
      <c r="L365" s="228"/>
      <c r="M365" s="229"/>
      <c r="N365" s="230"/>
      <c r="O365" s="230"/>
      <c r="P365" s="230"/>
      <c r="Q365" s="230"/>
      <c r="R365" s="230"/>
      <c r="S365" s="230"/>
      <c r="T365" s="231"/>
      <c r="AT365" s="232" t="s">
        <v>191</v>
      </c>
      <c r="AU365" s="232" t="s">
        <v>85</v>
      </c>
      <c r="AV365" s="13" t="s">
        <v>85</v>
      </c>
      <c r="AW365" s="13" t="s">
        <v>32</v>
      </c>
      <c r="AX365" s="13" t="s">
        <v>76</v>
      </c>
      <c r="AY365" s="232" t="s">
        <v>182</v>
      </c>
    </row>
    <row r="366" spans="1:65" s="13" customFormat="1">
      <c r="B366" s="221"/>
      <c r="C366" s="222"/>
      <c r="D366" s="223" t="s">
        <v>191</v>
      </c>
      <c r="E366" s="224" t="s">
        <v>1</v>
      </c>
      <c r="F366" s="225" t="s">
        <v>517</v>
      </c>
      <c r="G366" s="222"/>
      <c r="H366" s="226">
        <v>4.7E-2</v>
      </c>
      <c r="I366" s="227"/>
      <c r="J366" s="222"/>
      <c r="K366" s="222"/>
      <c r="L366" s="228"/>
      <c r="M366" s="229"/>
      <c r="N366" s="230"/>
      <c r="O366" s="230"/>
      <c r="P366" s="230"/>
      <c r="Q366" s="230"/>
      <c r="R366" s="230"/>
      <c r="S366" s="230"/>
      <c r="T366" s="231"/>
      <c r="AT366" s="232" t="s">
        <v>191</v>
      </c>
      <c r="AU366" s="232" t="s">
        <v>85</v>
      </c>
      <c r="AV366" s="13" t="s">
        <v>85</v>
      </c>
      <c r="AW366" s="13" t="s">
        <v>32</v>
      </c>
      <c r="AX366" s="13" t="s">
        <v>76</v>
      </c>
      <c r="AY366" s="232" t="s">
        <v>182</v>
      </c>
    </row>
    <row r="367" spans="1:65" s="13" customFormat="1">
      <c r="B367" s="221"/>
      <c r="C367" s="222"/>
      <c r="D367" s="223" t="s">
        <v>191</v>
      </c>
      <c r="E367" s="224" t="s">
        <v>1</v>
      </c>
      <c r="F367" s="225" t="s">
        <v>518</v>
      </c>
      <c r="G367" s="222"/>
      <c r="H367" s="226">
        <v>4.9000000000000002E-2</v>
      </c>
      <c r="I367" s="227"/>
      <c r="J367" s="222"/>
      <c r="K367" s="222"/>
      <c r="L367" s="228"/>
      <c r="M367" s="229"/>
      <c r="N367" s="230"/>
      <c r="O367" s="230"/>
      <c r="P367" s="230"/>
      <c r="Q367" s="230"/>
      <c r="R367" s="230"/>
      <c r="S367" s="230"/>
      <c r="T367" s="231"/>
      <c r="AT367" s="232" t="s">
        <v>191</v>
      </c>
      <c r="AU367" s="232" t="s">
        <v>85</v>
      </c>
      <c r="AV367" s="13" t="s">
        <v>85</v>
      </c>
      <c r="AW367" s="13" t="s">
        <v>32</v>
      </c>
      <c r="AX367" s="13" t="s">
        <v>76</v>
      </c>
      <c r="AY367" s="232" t="s">
        <v>182</v>
      </c>
    </row>
    <row r="368" spans="1:65" s="13" customFormat="1">
      <c r="B368" s="221"/>
      <c r="C368" s="222"/>
      <c r="D368" s="223" t="s">
        <v>191</v>
      </c>
      <c r="E368" s="224" t="s">
        <v>1</v>
      </c>
      <c r="F368" s="225" t="s">
        <v>519</v>
      </c>
      <c r="G368" s="222"/>
      <c r="H368" s="226">
        <v>4.8000000000000001E-2</v>
      </c>
      <c r="I368" s="227"/>
      <c r="J368" s="222"/>
      <c r="K368" s="222"/>
      <c r="L368" s="228"/>
      <c r="M368" s="229"/>
      <c r="N368" s="230"/>
      <c r="O368" s="230"/>
      <c r="P368" s="230"/>
      <c r="Q368" s="230"/>
      <c r="R368" s="230"/>
      <c r="S368" s="230"/>
      <c r="T368" s="231"/>
      <c r="AT368" s="232" t="s">
        <v>191</v>
      </c>
      <c r="AU368" s="232" t="s">
        <v>85</v>
      </c>
      <c r="AV368" s="13" t="s">
        <v>85</v>
      </c>
      <c r="AW368" s="13" t="s">
        <v>32</v>
      </c>
      <c r="AX368" s="13" t="s">
        <v>76</v>
      </c>
      <c r="AY368" s="232" t="s">
        <v>182</v>
      </c>
    </row>
    <row r="369" spans="1:65" s="13" customFormat="1">
      <c r="B369" s="221"/>
      <c r="C369" s="222"/>
      <c r="D369" s="223" t="s">
        <v>191</v>
      </c>
      <c r="E369" s="224" t="s">
        <v>1</v>
      </c>
      <c r="F369" s="225" t="s">
        <v>520</v>
      </c>
      <c r="G369" s="222"/>
      <c r="H369" s="226">
        <v>8.0000000000000002E-3</v>
      </c>
      <c r="I369" s="227"/>
      <c r="J369" s="222"/>
      <c r="K369" s="222"/>
      <c r="L369" s="228"/>
      <c r="M369" s="229"/>
      <c r="N369" s="230"/>
      <c r="O369" s="230"/>
      <c r="P369" s="230"/>
      <c r="Q369" s="230"/>
      <c r="R369" s="230"/>
      <c r="S369" s="230"/>
      <c r="T369" s="231"/>
      <c r="AT369" s="232" t="s">
        <v>191</v>
      </c>
      <c r="AU369" s="232" t="s">
        <v>85</v>
      </c>
      <c r="AV369" s="13" t="s">
        <v>85</v>
      </c>
      <c r="AW369" s="13" t="s">
        <v>32</v>
      </c>
      <c r="AX369" s="13" t="s">
        <v>76</v>
      </c>
      <c r="AY369" s="232" t="s">
        <v>182</v>
      </c>
    </row>
    <row r="370" spans="1:65" s="13" customFormat="1">
      <c r="B370" s="221"/>
      <c r="C370" s="222"/>
      <c r="D370" s="223" t="s">
        <v>191</v>
      </c>
      <c r="E370" s="224" t="s">
        <v>1</v>
      </c>
      <c r="F370" s="225" t="s">
        <v>521</v>
      </c>
      <c r="G370" s="222"/>
      <c r="H370" s="226">
        <v>3.4000000000000002E-2</v>
      </c>
      <c r="I370" s="227"/>
      <c r="J370" s="222"/>
      <c r="K370" s="222"/>
      <c r="L370" s="228"/>
      <c r="M370" s="229"/>
      <c r="N370" s="230"/>
      <c r="O370" s="230"/>
      <c r="P370" s="230"/>
      <c r="Q370" s="230"/>
      <c r="R370" s="230"/>
      <c r="S370" s="230"/>
      <c r="T370" s="231"/>
      <c r="AT370" s="232" t="s">
        <v>191</v>
      </c>
      <c r="AU370" s="232" t="s">
        <v>85</v>
      </c>
      <c r="AV370" s="13" t="s">
        <v>85</v>
      </c>
      <c r="AW370" s="13" t="s">
        <v>32</v>
      </c>
      <c r="AX370" s="13" t="s">
        <v>76</v>
      </c>
      <c r="AY370" s="232" t="s">
        <v>182</v>
      </c>
    </row>
    <row r="371" spans="1:65" s="13" customFormat="1">
      <c r="B371" s="221"/>
      <c r="C371" s="222"/>
      <c r="D371" s="223" t="s">
        <v>191</v>
      </c>
      <c r="E371" s="224" t="s">
        <v>1</v>
      </c>
      <c r="F371" s="225" t="s">
        <v>522</v>
      </c>
      <c r="G371" s="222"/>
      <c r="H371" s="226">
        <v>5.5E-2</v>
      </c>
      <c r="I371" s="227"/>
      <c r="J371" s="222"/>
      <c r="K371" s="222"/>
      <c r="L371" s="228"/>
      <c r="M371" s="229"/>
      <c r="N371" s="230"/>
      <c r="O371" s="230"/>
      <c r="P371" s="230"/>
      <c r="Q371" s="230"/>
      <c r="R371" s="230"/>
      <c r="S371" s="230"/>
      <c r="T371" s="231"/>
      <c r="AT371" s="232" t="s">
        <v>191</v>
      </c>
      <c r="AU371" s="232" t="s">
        <v>85</v>
      </c>
      <c r="AV371" s="13" t="s">
        <v>85</v>
      </c>
      <c r="AW371" s="13" t="s">
        <v>32</v>
      </c>
      <c r="AX371" s="13" t="s">
        <v>76</v>
      </c>
      <c r="AY371" s="232" t="s">
        <v>182</v>
      </c>
    </row>
    <row r="372" spans="1:65" s="13" customFormat="1">
      <c r="B372" s="221"/>
      <c r="C372" s="222"/>
      <c r="D372" s="223" t="s">
        <v>191</v>
      </c>
      <c r="E372" s="224" t="s">
        <v>1</v>
      </c>
      <c r="F372" s="225" t="s">
        <v>523</v>
      </c>
      <c r="G372" s="222"/>
      <c r="H372" s="226">
        <v>7.9000000000000001E-2</v>
      </c>
      <c r="I372" s="227"/>
      <c r="J372" s="222"/>
      <c r="K372" s="222"/>
      <c r="L372" s="228"/>
      <c r="M372" s="229"/>
      <c r="N372" s="230"/>
      <c r="O372" s="230"/>
      <c r="P372" s="230"/>
      <c r="Q372" s="230"/>
      <c r="R372" s="230"/>
      <c r="S372" s="230"/>
      <c r="T372" s="231"/>
      <c r="AT372" s="232" t="s">
        <v>191</v>
      </c>
      <c r="AU372" s="232" t="s">
        <v>85</v>
      </c>
      <c r="AV372" s="13" t="s">
        <v>85</v>
      </c>
      <c r="AW372" s="13" t="s">
        <v>32</v>
      </c>
      <c r="AX372" s="13" t="s">
        <v>76</v>
      </c>
      <c r="AY372" s="232" t="s">
        <v>182</v>
      </c>
    </row>
    <row r="373" spans="1:65" s="13" customFormat="1">
      <c r="B373" s="221"/>
      <c r="C373" s="222"/>
      <c r="D373" s="223" t="s">
        <v>191</v>
      </c>
      <c r="E373" s="224" t="s">
        <v>1</v>
      </c>
      <c r="F373" s="225" t="s">
        <v>524</v>
      </c>
      <c r="G373" s="222"/>
      <c r="H373" s="226">
        <v>2.9000000000000001E-2</v>
      </c>
      <c r="I373" s="227"/>
      <c r="J373" s="222"/>
      <c r="K373" s="222"/>
      <c r="L373" s="228"/>
      <c r="M373" s="229"/>
      <c r="N373" s="230"/>
      <c r="O373" s="230"/>
      <c r="P373" s="230"/>
      <c r="Q373" s="230"/>
      <c r="R373" s="230"/>
      <c r="S373" s="230"/>
      <c r="T373" s="231"/>
      <c r="AT373" s="232" t="s">
        <v>191</v>
      </c>
      <c r="AU373" s="232" t="s">
        <v>85</v>
      </c>
      <c r="AV373" s="13" t="s">
        <v>85</v>
      </c>
      <c r="AW373" s="13" t="s">
        <v>32</v>
      </c>
      <c r="AX373" s="13" t="s">
        <v>76</v>
      </c>
      <c r="AY373" s="232" t="s">
        <v>182</v>
      </c>
    </row>
    <row r="374" spans="1:65" s="13" customFormat="1">
      <c r="B374" s="221"/>
      <c r="C374" s="222"/>
      <c r="D374" s="223" t="s">
        <v>191</v>
      </c>
      <c r="E374" s="224" t="s">
        <v>1</v>
      </c>
      <c r="F374" s="225" t="s">
        <v>525</v>
      </c>
      <c r="G374" s="222"/>
      <c r="H374" s="226">
        <v>0.16</v>
      </c>
      <c r="I374" s="227"/>
      <c r="J374" s="222"/>
      <c r="K374" s="222"/>
      <c r="L374" s="228"/>
      <c r="M374" s="229"/>
      <c r="N374" s="230"/>
      <c r="O374" s="230"/>
      <c r="P374" s="230"/>
      <c r="Q374" s="230"/>
      <c r="R374" s="230"/>
      <c r="S374" s="230"/>
      <c r="T374" s="231"/>
      <c r="AT374" s="232" t="s">
        <v>191</v>
      </c>
      <c r="AU374" s="232" t="s">
        <v>85</v>
      </c>
      <c r="AV374" s="13" t="s">
        <v>85</v>
      </c>
      <c r="AW374" s="13" t="s">
        <v>32</v>
      </c>
      <c r="AX374" s="13" t="s">
        <v>76</v>
      </c>
      <c r="AY374" s="232" t="s">
        <v>182</v>
      </c>
    </row>
    <row r="375" spans="1:65" s="13" customFormat="1">
      <c r="B375" s="221"/>
      <c r="C375" s="222"/>
      <c r="D375" s="223" t="s">
        <v>191</v>
      </c>
      <c r="E375" s="224" t="s">
        <v>1</v>
      </c>
      <c r="F375" s="225" t="s">
        <v>526</v>
      </c>
      <c r="G375" s="222"/>
      <c r="H375" s="226">
        <v>2.1999999999999999E-2</v>
      </c>
      <c r="I375" s="227"/>
      <c r="J375" s="222"/>
      <c r="K375" s="222"/>
      <c r="L375" s="228"/>
      <c r="M375" s="229"/>
      <c r="N375" s="230"/>
      <c r="O375" s="230"/>
      <c r="P375" s="230"/>
      <c r="Q375" s="230"/>
      <c r="R375" s="230"/>
      <c r="S375" s="230"/>
      <c r="T375" s="231"/>
      <c r="AT375" s="232" t="s">
        <v>191</v>
      </c>
      <c r="AU375" s="232" t="s">
        <v>85</v>
      </c>
      <c r="AV375" s="13" t="s">
        <v>85</v>
      </c>
      <c r="AW375" s="13" t="s">
        <v>32</v>
      </c>
      <c r="AX375" s="13" t="s">
        <v>76</v>
      </c>
      <c r="AY375" s="232" t="s">
        <v>182</v>
      </c>
    </row>
    <row r="376" spans="1:65" s="13" customFormat="1">
      <c r="B376" s="221"/>
      <c r="C376" s="222"/>
      <c r="D376" s="223" t="s">
        <v>191</v>
      </c>
      <c r="E376" s="224" t="s">
        <v>1</v>
      </c>
      <c r="F376" s="225" t="s">
        <v>527</v>
      </c>
      <c r="G376" s="222"/>
      <c r="H376" s="226">
        <v>2.1000000000000001E-2</v>
      </c>
      <c r="I376" s="227"/>
      <c r="J376" s="222"/>
      <c r="K376" s="222"/>
      <c r="L376" s="228"/>
      <c r="M376" s="229"/>
      <c r="N376" s="230"/>
      <c r="O376" s="230"/>
      <c r="P376" s="230"/>
      <c r="Q376" s="230"/>
      <c r="R376" s="230"/>
      <c r="S376" s="230"/>
      <c r="T376" s="231"/>
      <c r="AT376" s="232" t="s">
        <v>191</v>
      </c>
      <c r="AU376" s="232" t="s">
        <v>85</v>
      </c>
      <c r="AV376" s="13" t="s">
        <v>85</v>
      </c>
      <c r="AW376" s="13" t="s">
        <v>32</v>
      </c>
      <c r="AX376" s="13" t="s">
        <v>76</v>
      </c>
      <c r="AY376" s="232" t="s">
        <v>182</v>
      </c>
    </row>
    <row r="377" spans="1:65" s="13" customFormat="1">
      <c r="B377" s="221"/>
      <c r="C377" s="222"/>
      <c r="D377" s="223" t="s">
        <v>191</v>
      </c>
      <c r="E377" s="224" t="s">
        <v>1</v>
      </c>
      <c r="F377" s="225" t="s">
        <v>528</v>
      </c>
      <c r="G377" s="222"/>
      <c r="H377" s="226">
        <v>5.8000000000000003E-2</v>
      </c>
      <c r="I377" s="227"/>
      <c r="J377" s="222"/>
      <c r="K377" s="222"/>
      <c r="L377" s="228"/>
      <c r="M377" s="229"/>
      <c r="N377" s="230"/>
      <c r="O377" s="230"/>
      <c r="P377" s="230"/>
      <c r="Q377" s="230"/>
      <c r="R377" s="230"/>
      <c r="S377" s="230"/>
      <c r="T377" s="231"/>
      <c r="AT377" s="232" t="s">
        <v>191</v>
      </c>
      <c r="AU377" s="232" t="s">
        <v>85</v>
      </c>
      <c r="AV377" s="13" t="s">
        <v>85</v>
      </c>
      <c r="AW377" s="13" t="s">
        <v>32</v>
      </c>
      <c r="AX377" s="13" t="s">
        <v>76</v>
      </c>
      <c r="AY377" s="232" t="s">
        <v>182</v>
      </c>
    </row>
    <row r="378" spans="1:65" s="13" customFormat="1">
      <c r="B378" s="221"/>
      <c r="C378" s="222"/>
      <c r="D378" s="223" t="s">
        <v>191</v>
      </c>
      <c r="E378" s="224" t="s">
        <v>1</v>
      </c>
      <c r="F378" s="225" t="s">
        <v>529</v>
      </c>
      <c r="G378" s="222"/>
      <c r="H378" s="226">
        <v>8.9999999999999993E-3</v>
      </c>
      <c r="I378" s="227"/>
      <c r="J378" s="222"/>
      <c r="K378" s="222"/>
      <c r="L378" s="228"/>
      <c r="M378" s="229"/>
      <c r="N378" s="230"/>
      <c r="O378" s="230"/>
      <c r="P378" s="230"/>
      <c r="Q378" s="230"/>
      <c r="R378" s="230"/>
      <c r="S378" s="230"/>
      <c r="T378" s="231"/>
      <c r="AT378" s="232" t="s">
        <v>191</v>
      </c>
      <c r="AU378" s="232" t="s">
        <v>85</v>
      </c>
      <c r="AV378" s="13" t="s">
        <v>85</v>
      </c>
      <c r="AW378" s="13" t="s">
        <v>32</v>
      </c>
      <c r="AX378" s="13" t="s">
        <v>76</v>
      </c>
      <c r="AY378" s="232" t="s">
        <v>182</v>
      </c>
    </row>
    <row r="379" spans="1:65" s="13" customFormat="1">
      <c r="B379" s="221"/>
      <c r="C379" s="222"/>
      <c r="D379" s="223" t="s">
        <v>191</v>
      </c>
      <c r="E379" s="224" t="s">
        <v>1</v>
      </c>
      <c r="F379" s="225" t="s">
        <v>530</v>
      </c>
      <c r="G379" s="222"/>
      <c r="H379" s="226">
        <v>0.06</v>
      </c>
      <c r="I379" s="227"/>
      <c r="J379" s="222"/>
      <c r="K379" s="222"/>
      <c r="L379" s="228"/>
      <c r="M379" s="229"/>
      <c r="N379" s="230"/>
      <c r="O379" s="230"/>
      <c r="P379" s="230"/>
      <c r="Q379" s="230"/>
      <c r="R379" s="230"/>
      <c r="S379" s="230"/>
      <c r="T379" s="231"/>
      <c r="AT379" s="232" t="s">
        <v>191</v>
      </c>
      <c r="AU379" s="232" t="s">
        <v>85</v>
      </c>
      <c r="AV379" s="13" t="s">
        <v>85</v>
      </c>
      <c r="AW379" s="13" t="s">
        <v>32</v>
      </c>
      <c r="AX379" s="13" t="s">
        <v>76</v>
      </c>
      <c r="AY379" s="232" t="s">
        <v>182</v>
      </c>
    </row>
    <row r="380" spans="1:65" s="15" customFormat="1">
      <c r="B380" s="244"/>
      <c r="C380" s="245"/>
      <c r="D380" s="223" t="s">
        <v>191</v>
      </c>
      <c r="E380" s="246" t="s">
        <v>1</v>
      </c>
      <c r="F380" s="247" t="s">
        <v>202</v>
      </c>
      <c r="G380" s="245"/>
      <c r="H380" s="248">
        <v>1.1330000000000002</v>
      </c>
      <c r="I380" s="249"/>
      <c r="J380" s="245"/>
      <c r="K380" s="245"/>
      <c r="L380" s="250"/>
      <c r="M380" s="251"/>
      <c r="N380" s="252"/>
      <c r="O380" s="252"/>
      <c r="P380" s="252"/>
      <c r="Q380" s="252"/>
      <c r="R380" s="252"/>
      <c r="S380" s="252"/>
      <c r="T380" s="253"/>
      <c r="AT380" s="254" t="s">
        <v>191</v>
      </c>
      <c r="AU380" s="254" t="s">
        <v>85</v>
      </c>
      <c r="AV380" s="15" t="s">
        <v>189</v>
      </c>
      <c r="AW380" s="15" t="s">
        <v>32</v>
      </c>
      <c r="AX380" s="15" t="s">
        <v>83</v>
      </c>
      <c r="AY380" s="254" t="s">
        <v>182</v>
      </c>
    </row>
    <row r="381" spans="1:65" s="2" customFormat="1" ht="16.5" customHeight="1">
      <c r="A381" s="34"/>
      <c r="B381" s="35"/>
      <c r="C381" s="208" t="s">
        <v>531</v>
      </c>
      <c r="D381" s="208" t="s">
        <v>184</v>
      </c>
      <c r="E381" s="209" t="s">
        <v>532</v>
      </c>
      <c r="F381" s="210" t="s">
        <v>533</v>
      </c>
      <c r="G381" s="211" t="s">
        <v>301</v>
      </c>
      <c r="H381" s="212">
        <v>0.11</v>
      </c>
      <c r="I381" s="213"/>
      <c r="J381" s="214">
        <f>ROUND(I381*H381,2)</f>
        <v>0</v>
      </c>
      <c r="K381" s="210" t="s">
        <v>188</v>
      </c>
      <c r="L381" s="39"/>
      <c r="M381" s="215" t="s">
        <v>1</v>
      </c>
      <c r="N381" s="216" t="s">
        <v>41</v>
      </c>
      <c r="O381" s="71"/>
      <c r="P381" s="217">
        <f>O381*H381</f>
        <v>0</v>
      </c>
      <c r="Q381" s="217">
        <v>1.0900000000000001</v>
      </c>
      <c r="R381" s="217">
        <f>Q381*H381</f>
        <v>0.11990000000000001</v>
      </c>
      <c r="S381" s="217">
        <v>0</v>
      </c>
      <c r="T381" s="218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219" t="s">
        <v>189</v>
      </c>
      <c r="AT381" s="219" t="s">
        <v>184</v>
      </c>
      <c r="AU381" s="219" t="s">
        <v>85</v>
      </c>
      <c r="AY381" s="17" t="s">
        <v>182</v>
      </c>
      <c r="BE381" s="220">
        <f>IF(N381="základní",J381,0)</f>
        <v>0</v>
      </c>
      <c r="BF381" s="220">
        <f>IF(N381="snížená",J381,0)</f>
        <v>0</v>
      </c>
      <c r="BG381" s="220">
        <f>IF(N381="zákl. přenesená",J381,0)</f>
        <v>0</v>
      </c>
      <c r="BH381" s="220">
        <f>IF(N381="sníž. přenesená",J381,0)</f>
        <v>0</v>
      </c>
      <c r="BI381" s="220">
        <f>IF(N381="nulová",J381,0)</f>
        <v>0</v>
      </c>
      <c r="BJ381" s="17" t="s">
        <v>83</v>
      </c>
      <c r="BK381" s="220">
        <f>ROUND(I381*H381,2)</f>
        <v>0</v>
      </c>
      <c r="BL381" s="17" t="s">
        <v>189</v>
      </c>
      <c r="BM381" s="219" t="s">
        <v>534</v>
      </c>
    </row>
    <row r="382" spans="1:65" s="13" customFormat="1">
      <c r="B382" s="221"/>
      <c r="C382" s="222"/>
      <c r="D382" s="223" t="s">
        <v>191</v>
      </c>
      <c r="E382" s="224" t="s">
        <v>1</v>
      </c>
      <c r="F382" s="225" t="s">
        <v>535</v>
      </c>
      <c r="G382" s="222"/>
      <c r="H382" s="226">
        <v>0.11</v>
      </c>
      <c r="I382" s="227"/>
      <c r="J382" s="222"/>
      <c r="K382" s="222"/>
      <c r="L382" s="228"/>
      <c r="M382" s="229"/>
      <c r="N382" s="230"/>
      <c r="O382" s="230"/>
      <c r="P382" s="230"/>
      <c r="Q382" s="230"/>
      <c r="R382" s="230"/>
      <c r="S382" s="230"/>
      <c r="T382" s="231"/>
      <c r="AT382" s="232" t="s">
        <v>191</v>
      </c>
      <c r="AU382" s="232" t="s">
        <v>85</v>
      </c>
      <c r="AV382" s="13" t="s">
        <v>85</v>
      </c>
      <c r="AW382" s="13" t="s">
        <v>32</v>
      </c>
      <c r="AX382" s="13" t="s">
        <v>83</v>
      </c>
      <c r="AY382" s="232" t="s">
        <v>182</v>
      </c>
    </row>
    <row r="383" spans="1:65" s="2" customFormat="1" ht="16.5" customHeight="1">
      <c r="A383" s="34"/>
      <c r="B383" s="35"/>
      <c r="C383" s="208" t="s">
        <v>536</v>
      </c>
      <c r="D383" s="208" t="s">
        <v>184</v>
      </c>
      <c r="E383" s="209" t="s">
        <v>537</v>
      </c>
      <c r="F383" s="210" t="s">
        <v>538</v>
      </c>
      <c r="G383" s="211" t="s">
        <v>331</v>
      </c>
      <c r="H383" s="212">
        <v>725.79499999999996</v>
      </c>
      <c r="I383" s="213"/>
      <c r="J383" s="214">
        <f>ROUND(I383*H383,2)</f>
        <v>0</v>
      </c>
      <c r="K383" s="210" t="s">
        <v>188</v>
      </c>
      <c r="L383" s="39"/>
      <c r="M383" s="215" t="s">
        <v>1</v>
      </c>
      <c r="N383" s="216" t="s">
        <v>41</v>
      </c>
      <c r="O383" s="71"/>
      <c r="P383" s="217">
        <f>O383*H383</f>
        <v>0</v>
      </c>
      <c r="Q383" s="217">
        <v>2.8570000000000002E-2</v>
      </c>
      <c r="R383" s="217">
        <f>Q383*H383</f>
        <v>20.73596315</v>
      </c>
      <c r="S383" s="217">
        <v>0</v>
      </c>
      <c r="T383" s="218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219" t="s">
        <v>189</v>
      </c>
      <c r="AT383" s="219" t="s">
        <v>184</v>
      </c>
      <c r="AU383" s="219" t="s">
        <v>85</v>
      </c>
      <c r="AY383" s="17" t="s">
        <v>182</v>
      </c>
      <c r="BE383" s="220">
        <f>IF(N383="základní",J383,0)</f>
        <v>0</v>
      </c>
      <c r="BF383" s="220">
        <f>IF(N383="snížená",J383,0)</f>
        <v>0</v>
      </c>
      <c r="BG383" s="220">
        <f>IF(N383="zákl. přenesená",J383,0)</f>
        <v>0</v>
      </c>
      <c r="BH383" s="220">
        <f>IF(N383="sníž. přenesená",J383,0)</f>
        <v>0</v>
      </c>
      <c r="BI383" s="220">
        <f>IF(N383="nulová",J383,0)</f>
        <v>0</v>
      </c>
      <c r="BJ383" s="17" t="s">
        <v>83</v>
      </c>
      <c r="BK383" s="220">
        <f>ROUND(I383*H383,2)</f>
        <v>0</v>
      </c>
      <c r="BL383" s="17" t="s">
        <v>189</v>
      </c>
      <c r="BM383" s="219" t="s">
        <v>539</v>
      </c>
    </row>
    <row r="384" spans="1:65" s="13" customFormat="1">
      <c r="B384" s="221"/>
      <c r="C384" s="222"/>
      <c r="D384" s="223" t="s">
        <v>191</v>
      </c>
      <c r="E384" s="224" t="s">
        <v>1</v>
      </c>
      <c r="F384" s="225" t="s">
        <v>540</v>
      </c>
      <c r="G384" s="222"/>
      <c r="H384" s="226">
        <v>74.953999999999994</v>
      </c>
      <c r="I384" s="227"/>
      <c r="J384" s="222"/>
      <c r="K384" s="222"/>
      <c r="L384" s="228"/>
      <c r="M384" s="229"/>
      <c r="N384" s="230"/>
      <c r="O384" s="230"/>
      <c r="P384" s="230"/>
      <c r="Q384" s="230"/>
      <c r="R384" s="230"/>
      <c r="S384" s="230"/>
      <c r="T384" s="231"/>
      <c r="AT384" s="232" t="s">
        <v>191</v>
      </c>
      <c r="AU384" s="232" t="s">
        <v>85</v>
      </c>
      <c r="AV384" s="13" t="s">
        <v>85</v>
      </c>
      <c r="AW384" s="13" t="s">
        <v>32</v>
      </c>
      <c r="AX384" s="13" t="s">
        <v>76</v>
      </c>
      <c r="AY384" s="232" t="s">
        <v>182</v>
      </c>
    </row>
    <row r="385" spans="1:65" s="14" customFormat="1">
      <c r="B385" s="233"/>
      <c r="C385" s="234"/>
      <c r="D385" s="223" t="s">
        <v>191</v>
      </c>
      <c r="E385" s="235" t="s">
        <v>1</v>
      </c>
      <c r="F385" s="236" t="s">
        <v>541</v>
      </c>
      <c r="G385" s="234"/>
      <c r="H385" s="237">
        <v>74.953999999999994</v>
      </c>
      <c r="I385" s="238"/>
      <c r="J385" s="234"/>
      <c r="K385" s="234"/>
      <c r="L385" s="239"/>
      <c r="M385" s="240"/>
      <c r="N385" s="241"/>
      <c r="O385" s="241"/>
      <c r="P385" s="241"/>
      <c r="Q385" s="241"/>
      <c r="R385" s="241"/>
      <c r="S385" s="241"/>
      <c r="T385" s="242"/>
      <c r="AT385" s="243" t="s">
        <v>191</v>
      </c>
      <c r="AU385" s="243" t="s">
        <v>85</v>
      </c>
      <c r="AV385" s="14" t="s">
        <v>195</v>
      </c>
      <c r="AW385" s="14" t="s">
        <v>32</v>
      </c>
      <c r="AX385" s="14" t="s">
        <v>76</v>
      </c>
      <c r="AY385" s="243" t="s">
        <v>182</v>
      </c>
    </row>
    <row r="386" spans="1:65" s="13" customFormat="1">
      <c r="B386" s="221"/>
      <c r="C386" s="222"/>
      <c r="D386" s="223" t="s">
        <v>191</v>
      </c>
      <c r="E386" s="224" t="s">
        <v>1</v>
      </c>
      <c r="F386" s="225" t="s">
        <v>542</v>
      </c>
      <c r="G386" s="222"/>
      <c r="H386" s="226">
        <v>14</v>
      </c>
      <c r="I386" s="227"/>
      <c r="J386" s="222"/>
      <c r="K386" s="222"/>
      <c r="L386" s="228"/>
      <c r="M386" s="229"/>
      <c r="N386" s="230"/>
      <c r="O386" s="230"/>
      <c r="P386" s="230"/>
      <c r="Q386" s="230"/>
      <c r="R386" s="230"/>
      <c r="S386" s="230"/>
      <c r="T386" s="231"/>
      <c r="AT386" s="232" t="s">
        <v>191</v>
      </c>
      <c r="AU386" s="232" t="s">
        <v>85</v>
      </c>
      <c r="AV386" s="13" t="s">
        <v>85</v>
      </c>
      <c r="AW386" s="13" t="s">
        <v>32</v>
      </c>
      <c r="AX386" s="13" t="s">
        <v>76</v>
      </c>
      <c r="AY386" s="232" t="s">
        <v>182</v>
      </c>
    </row>
    <row r="387" spans="1:65" s="14" customFormat="1">
      <c r="B387" s="233"/>
      <c r="C387" s="234"/>
      <c r="D387" s="223" t="s">
        <v>191</v>
      </c>
      <c r="E387" s="235" t="s">
        <v>1</v>
      </c>
      <c r="F387" s="236" t="s">
        <v>543</v>
      </c>
      <c r="G387" s="234"/>
      <c r="H387" s="237">
        <v>14</v>
      </c>
      <c r="I387" s="238"/>
      <c r="J387" s="234"/>
      <c r="K387" s="234"/>
      <c r="L387" s="239"/>
      <c r="M387" s="240"/>
      <c r="N387" s="241"/>
      <c r="O387" s="241"/>
      <c r="P387" s="241"/>
      <c r="Q387" s="241"/>
      <c r="R387" s="241"/>
      <c r="S387" s="241"/>
      <c r="T387" s="242"/>
      <c r="AT387" s="243" t="s">
        <v>191</v>
      </c>
      <c r="AU387" s="243" t="s">
        <v>85</v>
      </c>
      <c r="AV387" s="14" t="s">
        <v>195</v>
      </c>
      <c r="AW387" s="14" t="s">
        <v>32</v>
      </c>
      <c r="AX387" s="14" t="s">
        <v>76</v>
      </c>
      <c r="AY387" s="243" t="s">
        <v>182</v>
      </c>
    </row>
    <row r="388" spans="1:65" s="13" customFormat="1">
      <c r="B388" s="221"/>
      <c r="C388" s="222"/>
      <c r="D388" s="223" t="s">
        <v>191</v>
      </c>
      <c r="E388" s="224" t="s">
        <v>1</v>
      </c>
      <c r="F388" s="225" t="s">
        <v>544</v>
      </c>
      <c r="G388" s="222"/>
      <c r="H388" s="226">
        <v>54.999000000000002</v>
      </c>
      <c r="I388" s="227"/>
      <c r="J388" s="222"/>
      <c r="K388" s="222"/>
      <c r="L388" s="228"/>
      <c r="M388" s="229"/>
      <c r="N388" s="230"/>
      <c r="O388" s="230"/>
      <c r="P388" s="230"/>
      <c r="Q388" s="230"/>
      <c r="R388" s="230"/>
      <c r="S388" s="230"/>
      <c r="T388" s="231"/>
      <c r="AT388" s="232" t="s">
        <v>191</v>
      </c>
      <c r="AU388" s="232" t="s">
        <v>85</v>
      </c>
      <c r="AV388" s="13" t="s">
        <v>85</v>
      </c>
      <c r="AW388" s="13" t="s">
        <v>32</v>
      </c>
      <c r="AX388" s="13" t="s">
        <v>76</v>
      </c>
      <c r="AY388" s="232" t="s">
        <v>182</v>
      </c>
    </row>
    <row r="389" spans="1:65" s="13" customFormat="1">
      <c r="B389" s="221"/>
      <c r="C389" s="222"/>
      <c r="D389" s="223" t="s">
        <v>191</v>
      </c>
      <c r="E389" s="224" t="s">
        <v>1</v>
      </c>
      <c r="F389" s="225" t="s">
        <v>545</v>
      </c>
      <c r="G389" s="222"/>
      <c r="H389" s="226">
        <v>29.632999999999999</v>
      </c>
      <c r="I389" s="227"/>
      <c r="J389" s="222"/>
      <c r="K389" s="222"/>
      <c r="L389" s="228"/>
      <c r="M389" s="229"/>
      <c r="N389" s="230"/>
      <c r="O389" s="230"/>
      <c r="P389" s="230"/>
      <c r="Q389" s="230"/>
      <c r="R389" s="230"/>
      <c r="S389" s="230"/>
      <c r="T389" s="231"/>
      <c r="AT389" s="232" t="s">
        <v>191</v>
      </c>
      <c r="AU389" s="232" t="s">
        <v>85</v>
      </c>
      <c r="AV389" s="13" t="s">
        <v>85</v>
      </c>
      <c r="AW389" s="13" t="s">
        <v>32</v>
      </c>
      <c r="AX389" s="13" t="s">
        <v>76</v>
      </c>
      <c r="AY389" s="232" t="s">
        <v>182</v>
      </c>
    </row>
    <row r="390" spans="1:65" s="14" customFormat="1">
      <c r="B390" s="233"/>
      <c r="C390" s="234"/>
      <c r="D390" s="223" t="s">
        <v>191</v>
      </c>
      <c r="E390" s="235" t="s">
        <v>1</v>
      </c>
      <c r="F390" s="236" t="s">
        <v>546</v>
      </c>
      <c r="G390" s="234"/>
      <c r="H390" s="237">
        <v>84.632000000000005</v>
      </c>
      <c r="I390" s="238"/>
      <c r="J390" s="234"/>
      <c r="K390" s="234"/>
      <c r="L390" s="239"/>
      <c r="M390" s="240"/>
      <c r="N390" s="241"/>
      <c r="O390" s="241"/>
      <c r="P390" s="241"/>
      <c r="Q390" s="241"/>
      <c r="R390" s="241"/>
      <c r="S390" s="241"/>
      <c r="T390" s="242"/>
      <c r="AT390" s="243" t="s">
        <v>191</v>
      </c>
      <c r="AU390" s="243" t="s">
        <v>85</v>
      </c>
      <c r="AV390" s="14" t="s">
        <v>195</v>
      </c>
      <c r="AW390" s="14" t="s">
        <v>32</v>
      </c>
      <c r="AX390" s="14" t="s">
        <v>76</v>
      </c>
      <c r="AY390" s="243" t="s">
        <v>182</v>
      </c>
    </row>
    <row r="391" spans="1:65" s="13" customFormat="1" ht="22.5">
      <c r="B391" s="221"/>
      <c r="C391" s="222"/>
      <c r="D391" s="223" t="s">
        <v>191</v>
      </c>
      <c r="E391" s="224" t="s">
        <v>1</v>
      </c>
      <c r="F391" s="225" t="s">
        <v>547</v>
      </c>
      <c r="G391" s="222"/>
      <c r="H391" s="226">
        <v>552.20899999999995</v>
      </c>
      <c r="I391" s="227"/>
      <c r="J391" s="222"/>
      <c r="K391" s="222"/>
      <c r="L391" s="228"/>
      <c r="M391" s="229"/>
      <c r="N391" s="230"/>
      <c r="O391" s="230"/>
      <c r="P391" s="230"/>
      <c r="Q391" s="230"/>
      <c r="R391" s="230"/>
      <c r="S391" s="230"/>
      <c r="T391" s="231"/>
      <c r="AT391" s="232" t="s">
        <v>191</v>
      </c>
      <c r="AU391" s="232" t="s">
        <v>85</v>
      </c>
      <c r="AV391" s="13" t="s">
        <v>85</v>
      </c>
      <c r="AW391" s="13" t="s">
        <v>32</v>
      </c>
      <c r="AX391" s="13" t="s">
        <v>76</v>
      </c>
      <c r="AY391" s="232" t="s">
        <v>182</v>
      </c>
    </row>
    <row r="392" spans="1:65" s="14" customFormat="1">
      <c r="B392" s="233"/>
      <c r="C392" s="234"/>
      <c r="D392" s="223" t="s">
        <v>191</v>
      </c>
      <c r="E392" s="235" t="s">
        <v>1</v>
      </c>
      <c r="F392" s="236" t="s">
        <v>548</v>
      </c>
      <c r="G392" s="234"/>
      <c r="H392" s="237">
        <v>552.20899999999995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AT392" s="243" t="s">
        <v>191</v>
      </c>
      <c r="AU392" s="243" t="s">
        <v>85</v>
      </c>
      <c r="AV392" s="14" t="s">
        <v>195</v>
      </c>
      <c r="AW392" s="14" t="s">
        <v>32</v>
      </c>
      <c r="AX392" s="14" t="s">
        <v>76</v>
      </c>
      <c r="AY392" s="243" t="s">
        <v>182</v>
      </c>
    </row>
    <row r="393" spans="1:65" s="15" customFormat="1">
      <c r="B393" s="244"/>
      <c r="C393" s="245"/>
      <c r="D393" s="223" t="s">
        <v>191</v>
      </c>
      <c r="E393" s="246" t="s">
        <v>1</v>
      </c>
      <c r="F393" s="247" t="s">
        <v>202</v>
      </c>
      <c r="G393" s="245"/>
      <c r="H393" s="248">
        <v>725.79499999999996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AT393" s="254" t="s">
        <v>191</v>
      </c>
      <c r="AU393" s="254" t="s">
        <v>85</v>
      </c>
      <c r="AV393" s="15" t="s">
        <v>189</v>
      </c>
      <c r="AW393" s="15" t="s">
        <v>32</v>
      </c>
      <c r="AX393" s="15" t="s">
        <v>83</v>
      </c>
      <c r="AY393" s="254" t="s">
        <v>182</v>
      </c>
    </row>
    <row r="394" spans="1:65" s="2" customFormat="1" ht="16.5" customHeight="1">
      <c r="A394" s="34"/>
      <c r="B394" s="35"/>
      <c r="C394" s="208" t="s">
        <v>549</v>
      </c>
      <c r="D394" s="208" t="s">
        <v>184</v>
      </c>
      <c r="E394" s="209" t="s">
        <v>550</v>
      </c>
      <c r="F394" s="210" t="s">
        <v>551</v>
      </c>
      <c r="G394" s="211" t="s">
        <v>187</v>
      </c>
      <c r="H394" s="212">
        <v>6.8000000000000005E-2</v>
      </c>
      <c r="I394" s="213"/>
      <c r="J394" s="214">
        <f>ROUND(I394*H394,2)</f>
        <v>0</v>
      </c>
      <c r="K394" s="210" t="s">
        <v>188</v>
      </c>
      <c r="L394" s="39"/>
      <c r="M394" s="215" t="s">
        <v>1</v>
      </c>
      <c r="N394" s="216" t="s">
        <v>41</v>
      </c>
      <c r="O394" s="71"/>
      <c r="P394" s="217">
        <f>O394*H394</f>
        <v>0</v>
      </c>
      <c r="Q394" s="217">
        <v>1.89706</v>
      </c>
      <c r="R394" s="217">
        <f>Q394*H394</f>
        <v>0.12900008000000002</v>
      </c>
      <c r="S394" s="217">
        <v>0</v>
      </c>
      <c r="T394" s="218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219" t="s">
        <v>189</v>
      </c>
      <c r="AT394" s="219" t="s">
        <v>184</v>
      </c>
      <c r="AU394" s="219" t="s">
        <v>85</v>
      </c>
      <c r="AY394" s="17" t="s">
        <v>182</v>
      </c>
      <c r="BE394" s="220">
        <f>IF(N394="základní",J394,0)</f>
        <v>0</v>
      </c>
      <c r="BF394" s="220">
        <f>IF(N394="snížená",J394,0)</f>
        <v>0</v>
      </c>
      <c r="BG394" s="220">
        <f>IF(N394="zákl. přenesená",J394,0)</f>
        <v>0</v>
      </c>
      <c r="BH394" s="220">
        <f>IF(N394="sníž. přenesená",J394,0)</f>
        <v>0</v>
      </c>
      <c r="BI394" s="220">
        <f>IF(N394="nulová",J394,0)</f>
        <v>0</v>
      </c>
      <c r="BJ394" s="17" t="s">
        <v>83</v>
      </c>
      <c r="BK394" s="220">
        <f>ROUND(I394*H394,2)</f>
        <v>0</v>
      </c>
      <c r="BL394" s="17" t="s">
        <v>189</v>
      </c>
      <c r="BM394" s="219" t="s">
        <v>552</v>
      </c>
    </row>
    <row r="395" spans="1:65" s="13" customFormat="1">
      <c r="B395" s="221"/>
      <c r="C395" s="222"/>
      <c r="D395" s="223" t="s">
        <v>191</v>
      </c>
      <c r="E395" s="224" t="s">
        <v>1</v>
      </c>
      <c r="F395" s="225" t="s">
        <v>553</v>
      </c>
      <c r="G395" s="222"/>
      <c r="H395" s="226">
        <v>6.8000000000000005E-2</v>
      </c>
      <c r="I395" s="227"/>
      <c r="J395" s="222"/>
      <c r="K395" s="222"/>
      <c r="L395" s="228"/>
      <c r="M395" s="229"/>
      <c r="N395" s="230"/>
      <c r="O395" s="230"/>
      <c r="P395" s="230"/>
      <c r="Q395" s="230"/>
      <c r="R395" s="230"/>
      <c r="S395" s="230"/>
      <c r="T395" s="231"/>
      <c r="AT395" s="232" t="s">
        <v>191</v>
      </c>
      <c r="AU395" s="232" t="s">
        <v>85</v>
      </c>
      <c r="AV395" s="13" t="s">
        <v>85</v>
      </c>
      <c r="AW395" s="13" t="s">
        <v>32</v>
      </c>
      <c r="AX395" s="13" t="s">
        <v>83</v>
      </c>
      <c r="AY395" s="232" t="s">
        <v>182</v>
      </c>
    </row>
    <row r="396" spans="1:65" s="2" customFormat="1" ht="16.5" customHeight="1">
      <c r="A396" s="34"/>
      <c r="B396" s="35"/>
      <c r="C396" s="208" t="s">
        <v>554</v>
      </c>
      <c r="D396" s="208" t="s">
        <v>184</v>
      </c>
      <c r="E396" s="209" t="s">
        <v>555</v>
      </c>
      <c r="F396" s="210" t="s">
        <v>556</v>
      </c>
      <c r="G396" s="211" t="s">
        <v>414</v>
      </c>
      <c r="H396" s="212">
        <v>2</v>
      </c>
      <c r="I396" s="213"/>
      <c r="J396" s="214">
        <f>ROUND(I396*H396,2)</f>
        <v>0</v>
      </c>
      <c r="K396" s="210" t="s">
        <v>188</v>
      </c>
      <c r="L396" s="39"/>
      <c r="M396" s="215" t="s">
        <v>1</v>
      </c>
      <c r="N396" s="216" t="s">
        <v>41</v>
      </c>
      <c r="O396" s="71"/>
      <c r="P396" s="217">
        <f>O396*H396</f>
        <v>0</v>
      </c>
      <c r="Q396" s="217">
        <v>4.6940000000000003E-2</v>
      </c>
      <c r="R396" s="217">
        <f>Q396*H396</f>
        <v>9.3880000000000005E-2</v>
      </c>
      <c r="S396" s="217">
        <v>0</v>
      </c>
      <c r="T396" s="218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219" t="s">
        <v>189</v>
      </c>
      <c r="AT396" s="219" t="s">
        <v>184</v>
      </c>
      <c r="AU396" s="219" t="s">
        <v>85</v>
      </c>
      <c r="AY396" s="17" t="s">
        <v>182</v>
      </c>
      <c r="BE396" s="220">
        <f>IF(N396="základní",J396,0)</f>
        <v>0</v>
      </c>
      <c r="BF396" s="220">
        <f>IF(N396="snížená",J396,0)</f>
        <v>0</v>
      </c>
      <c r="BG396" s="220">
        <f>IF(N396="zákl. přenesená",J396,0)</f>
        <v>0</v>
      </c>
      <c r="BH396" s="220">
        <f>IF(N396="sníž. přenesená",J396,0)</f>
        <v>0</v>
      </c>
      <c r="BI396" s="220">
        <f>IF(N396="nulová",J396,0)</f>
        <v>0</v>
      </c>
      <c r="BJ396" s="17" t="s">
        <v>83</v>
      </c>
      <c r="BK396" s="220">
        <f>ROUND(I396*H396,2)</f>
        <v>0</v>
      </c>
      <c r="BL396" s="17" t="s">
        <v>189</v>
      </c>
      <c r="BM396" s="219" t="s">
        <v>557</v>
      </c>
    </row>
    <row r="397" spans="1:65" s="13" customFormat="1">
      <c r="B397" s="221"/>
      <c r="C397" s="222"/>
      <c r="D397" s="223" t="s">
        <v>191</v>
      </c>
      <c r="E397" s="224" t="s">
        <v>1</v>
      </c>
      <c r="F397" s="225" t="s">
        <v>558</v>
      </c>
      <c r="G397" s="222"/>
      <c r="H397" s="226">
        <v>2</v>
      </c>
      <c r="I397" s="227"/>
      <c r="J397" s="222"/>
      <c r="K397" s="222"/>
      <c r="L397" s="228"/>
      <c r="M397" s="229"/>
      <c r="N397" s="230"/>
      <c r="O397" s="230"/>
      <c r="P397" s="230"/>
      <c r="Q397" s="230"/>
      <c r="R397" s="230"/>
      <c r="S397" s="230"/>
      <c r="T397" s="231"/>
      <c r="AT397" s="232" t="s">
        <v>191</v>
      </c>
      <c r="AU397" s="232" t="s">
        <v>85</v>
      </c>
      <c r="AV397" s="13" t="s">
        <v>85</v>
      </c>
      <c r="AW397" s="13" t="s">
        <v>32</v>
      </c>
      <c r="AX397" s="13" t="s">
        <v>83</v>
      </c>
      <c r="AY397" s="232" t="s">
        <v>182</v>
      </c>
    </row>
    <row r="398" spans="1:65" s="2" customFormat="1" ht="16.5" customHeight="1">
      <c r="A398" s="34"/>
      <c r="B398" s="35"/>
      <c r="C398" s="208" t="s">
        <v>559</v>
      </c>
      <c r="D398" s="208" t="s">
        <v>184</v>
      </c>
      <c r="E398" s="209" t="s">
        <v>560</v>
      </c>
      <c r="F398" s="210" t="s">
        <v>561</v>
      </c>
      <c r="G398" s="211" t="s">
        <v>331</v>
      </c>
      <c r="H398" s="212">
        <v>1.24</v>
      </c>
      <c r="I398" s="213"/>
      <c r="J398" s="214">
        <f>ROUND(I398*H398,2)</f>
        <v>0</v>
      </c>
      <c r="K398" s="210" t="s">
        <v>188</v>
      </c>
      <c r="L398" s="39"/>
      <c r="M398" s="215" t="s">
        <v>1</v>
      </c>
      <c r="N398" s="216" t="s">
        <v>41</v>
      </c>
      <c r="O398" s="71"/>
      <c r="P398" s="217">
        <f>O398*H398</f>
        <v>0</v>
      </c>
      <c r="Q398" s="217">
        <v>6.3070000000000001E-2</v>
      </c>
      <c r="R398" s="217">
        <f>Q398*H398</f>
        <v>7.8206800000000007E-2</v>
      </c>
      <c r="S398" s="217">
        <v>0</v>
      </c>
      <c r="T398" s="218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219" t="s">
        <v>189</v>
      </c>
      <c r="AT398" s="219" t="s">
        <v>184</v>
      </c>
      <c r="AU398" s="219" t="s">
        <v>85</v>
      </c>
      <c r="AY398" s="17" t="s">
        <v>182</v>
      </c>
      <c r="BE398" s="220">
        <f>IF(N398="základní",J398,0)</f>
        <v>0</v>
      </c>
      <c r="BF398" s="220">
        <f>IF(N398="snížená",J398,0)</f>
        <v>0</v>
      </c>
      <c r="BG398" s="220">
        <f>IF(N398="zákl. přenesená",J398,0)</f>
        <v>0</v>
      </c>
      <c r="BH398" s="220">
        <f>IF(N398="sníž. přenesená",J398,0)</f>
        <v>0</v>
      </c>
      <c r="BI398" s="220">
        <f>IF(N398="nulová",J398,0)</f>
        <v>0</v>
      </c>
      <c r="BJ398" s="17" t="s">
        <v>83</v>
      </c>
      <c r="BK398" s="220">
        <f>ROUND(I398*H398,2)</f>
        <v>0</v>
      </c>
      <c r="BL398" s="17" t="s">
        <v>189</v>
      </c>
      <c r="BM398" s="219" t="s">
        <v>562</v>
      </c>
    </row>
    <row r="399" spans="1:65" s="13" customFormat="1">
      <c r="B399" s="221"/>
      <c r="C399" s="222"/>
      <c r="D399" s="223" t="s">
        <v>191</v>
      </c>
      <c r="E399" s="224" t="s">
        <v>1</v>
      </c>
      <c r="F399" s="225" t="s">
        <v>563</v>
      </c>
      <c r="G399" s="222"/>
      <c r="H399" s="226">
        <v>1.24</v>
      </c>
      <c r="I399" s="227"/>
      <c r="J399" s="222"/>
      <c r="K399" s="222"/>
      <c r="L399" s="228"/>
      <c r="M399" s="229"/>
      <c r="N399" s="230"/>
      <c r="O399" s="230"/>
      <c r="P399" s="230"/>
      <c r="Q399" s="230"/>
      <c r="R399" s="230"/>
      <c r="S399" s="230"/>
      <c r="T399" s="231"/>
      <c r="AT399" s="232" t="s">
        <v>191</v>
      </c>
      <c r="AU399" s="232" t="s">
        <v>85</v>
      </c>
      <c r="AV399" s="13" t="s">
        <v>85</v>
      </c>
      <c r="AW399" s="13" t="s">
        <v>32</v>
      </c>
      <c r="AX399" s="13" t="s">
        <v>83</v>
      </c>
      <c r="AY399" s="232" t="s">
        <v>182</v>
      </c>
    </row>
    <row r="400" spans="1:65" s="2" customFormat="1" ht="16.5" customHeight="1">
      <c r="A400" s="34"/>
      <c r="B400" s="35"/>
      <c r="C400" s="208" t="s">
        <v>564</v>
      </c>
      <c r="D400" s="208" t="s">
        <v>184</v>
      </c>
      <c r="E400" s="209" t="s">
        <v>565</v>
      </c>
      <c r="F400" s="210" t="s">
        <v>566</v>
      </c>
      <c r="G400" s="211" t="s">
        <v>360</v>
      </c>
      <c r="H400" s="212">
        <v>2</v>
      </c>
      <c r="I400" s="213"/>
      <c r="J400" s="214">
        <f>ROUND(I400*H400,2)</f>
        <v>0</v>
      </c>
      <c r="K400" s="210" t="s">
        <v>188</v>
      </c>
      <c r="L400" s="39"/>
      <c r="M400" s="215" t="s">
        <v>1</v>
      </c>
      <c r="N400" s="216" t="s">
        <v>41</v>
      </c>
      <c r="O400" s="71"/>
      <c r="P400" s="217">
        <f>O400*H400</f>
        <v>0</v>
      </c>
      <c r="Q400" s="217">
        <v>4.8000000000000001E-4</v>
      </c>
      <c r="R400" s="217">
        <f>Q400*H400</f>
        <v>9.6000000000000002E-4</v>
      </c>
      <c r="S400" s="217">
        <v>0</v>
      </c>
      <c r="T400" s="218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219" t="s">
        <v>189</v>
      </c>
      <c r="AT400" s="219" t="s">
        <v>184</v>
      </c>
      <c r="AU400" s="219" t="s">
        <v>85</v>
      </c>
      <c r="AY400" s="17" t="s">
        <v>182</v>
      </c>
      <c r="BE400" s="220">
        <f>IF(N400="základní",J400,0)</f>
        <v>0</v>
      </c>
      <c r="BF400" s="220">
        <f>IF(N400="snížená",J400,0)</f>
        <v>0</v>
      </c>
      <c r="BG400" s="220">
        <f>IF(N400="zákl. přenesená",J400,0)</f>
        <v>0</v>
      </c>
      <c r="BH400" s="220">
        <f>IF(N400="sníž. přenesená",J400,0)</f>
        <v>0</v>
      </c>
      <c r="BI400" s="220">
        <f>IF(N400="nulová",J400,0)</f>
        <v>0</v>
      </c>
      <c r="BJ400" s="17" t="s">
        <v>83</v>
      </c>
      <c r="BK400" s="220">
        <f>ROUND(I400*H400,2)</f>
        <v>0</v>
      </c>
      <c r="BL400" s="17" t="s">
        <v>189</v>
      </c>
      <c r="BM400" s="219" t="s">
        <v>567</v>
      </c>
    </row>
    <row r="401" spans="1:65" s="13" customFormat="1">
      <c r="B401" s="221"/>
      <c r="C401" s="222"/>
      <c r="D401" s="223" t="s">
        <v>191</v>
      </c>
      <c r="E401" s="224" t="s">
        <v>1</v>
      </c>
      <c r="F401" s="225" t="s">
        <v>568</v>
      </c>
      <c r="G401" s="222"/>
      <c r="H401" s="226">
        <v>2</v>
      </c>
      <c r="I401" s="227"/>
      <c r="J401" s="222"/>
      <c r="K401" s="222"/>
      <c r="L401" s="228"/>
      <c r="M401" s="229"/>
      <c r="N401" s="230"/>
      <c r="O401" s="230"/>
      <c r="P401" s="230"/>
      <c r="Q401" s="230"/>
      <c r="R401" s="230"/>
      <c r="S401" s="230"/>
      <c r="T401" s="231"/>
      <c r="AT401" s="232" t="s">
        <v>191</v>
      </c>
      <c r="AU401" s="232" t="s">
        <v>85</v>
      </c>
      <c r="AV401" s="13" t="s">
        <v>85</v>
      </c>
      <c r="AW401" s="13" t="s">
        <v>32</v>
      </c>
      <c r="AX401" s="13" t="s">
        <v>83</v>
      </c>
      <c r="AY401" s="232" t="s">
        <v>182</v>
      </c>
    </row>
    <row r="402" spans="1:65" s="2" customFormat="1" ht="16.5" customHeight="1">
      <c r="A402" s="34"/>
      <c r="B402" s="35"/>
      <c r="C402" s="208" t="s">
        <v>569</v>
      </c>
      <c r="D402" s="208" t="s">
        <v>184</v>
      </c>
      <c r="E402" s="209" t="s">
        <v>570</v>
      </c>
      <c r="F402" s="210" t="s">
        <v>571</v>
      </c>
      <c r="G402" s="211" t="s">
        <v>331</v>
      </c>
      <c r="H402" s="212">
        <v>137.434</v>
      </c>
      <c r="I402" s="213"/>
      <c r="J402" s="214">
        <f>ROUND(I402*H402,2)</f>
        <v>0</v>
      </c>
      <c r="K402" s="210" t="s">
        <v>188</v>
      </c>
      <c r="L402" s="39"/>
      <c r="M402" s="215" t="s">
        <v>1</v>
      </c>
      <c r="N402" s="216" t="s">
        <v>41</v>
      </c>
      <c r="O402" s="71"/>
      <c r="P402" s="217">
        <f>O402*H402</f>
        <v>0</v>
      </c>
      <c r="Q402" s="217">
        <v>0.23458000000000001</v>
      </c>
      <c r="R402" s="217">
        <f>Q402*H402</f>
        <v>32.239267720000001</v>
      </c>
      <c r="S402" s="217">
        <v>0</v>
      </c>
      <c r="T402" s="218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219" t="s">
        <v>189</v>
      </c>
      <c r="AT402" s="219" t="s">
        <v>184</v>
      </c>
      <c r="AU402" s="219" t="s">
        <v>85</v>
      </c>
      <c r="AY402" s="17" t="s">
        <v>182</v>
      </c>
      <c r="BE402" s="220">
        <f>IF(N402="základní",J402,0)</f>
        <v>0</v>
      </c>
      <c r="BF402" s="220">
        <f>IF(N402="snížená",J402,0)</f>
        <v>0</v>
      </c>
      <c r="BG402" s="220">
        <f>IF(N402="zákl. přenesená",J402,0)</f>
        <v>0</v>
      </c>
      <c r="BH402" s="220">
        <f>IF(N402="sníž. přenesená",J402,0)</f>
        <v>0</v>
      </c>
      <c r="BI402" s="220">
        <f>IF(N402="nulová",J402,0)</f>
        <v>0</v>
      </c>
      <c r="BJ402" s="17" t="s">
        <v>83</v>
      </c>
      <c r="BK402" s="220">
        <f>ROUND(I402*H402,2)</f>
        <v>0</v>
      </c>
      <c r="BL402" s="17" t="s">
        <v>189</v>
      </c>
      <c r="BM402" s="219" t="s">
        <v>572</v>
      </c>
    </row>
    <row r="403" spans="1:65" s="13" customFormat="1">
      <c r="B403" s="221"/>
      <c r="C403" s="222"/>
      <c r="D403" s="223" t="s">
        <v>191</v>
      </c>
      <c r="E403" s="224" t="s">
        <v>1</v>
      </c>
      <c r="F403" s="225" t="s">
        <v>573</v>
      </c>
      <c r="G403" s="222"/>
      <c r="H403" s="226">
        <v>40.161999999999999</v>
      </c>
      <c r="I403" s="227"/>
      <c r="J403" s="222"/>
      <c r="K403" s="222"/>
      <c r="L403" s="228"/>
      <c r="M403" s="229"/>
      <c r="N403" s="230"/>
      <c r="O403" s="230"/>
      <c r="P403" s="230"/>
      <c r="Q403" s="230"/>
      <c r="R403" s="230"/>
      <c r="S403" s="230"/>
      <c r="T403" s="231"/>
      <c r="AT403" s="232" t="s">
        <v>191</v>
      </c>
      <c r="AU403" s="232" t="s">
        <v>85</v>
      </c>
      <c r="AV403" s="13" t="s">
        <v>85</v>
      </c>
      <c r="AW403" s="13" t="s">
        <v>32</v>
      </c>
      <c r="AX403" s="13" t="s">
        <v>76</v>
      </c>
      <c r="AY403" s="232" t="s">
        <v>182</v>
      </c>
    </row>
    <row r="404" spans="1:65" s="14" customFormat="1">
      <c r="B404" s="233"/>
      <c r="C404" s="234"/>
      <c r="D404" s="223" t="s">
        <v>191</v>
      </c>
      <c r="E404" s="235" t="s">
        <v>1</v>
      </c>
      <c r="F404" s="236" t="s">
        <v>546</v>
      </c>
      <c r="G404" s="234"/>
      <c r="H404" s="237">
        <v>40.161999999999999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AT404" s="243" t="s">
        <v>191</v>
      </c>
      <c r="AU404" s="243" t="s">
        <v>85</v>
      </c>
      <c r="AV404" s="14" t="s">
        <v>195</v>
      </c>
      <c r="AW404" s="14" t="s">
        <v>32</v>
      </c>
      <c r="AX404" s="14" t="s">
        <v>76</v>
      </c>
      <c r="AY404" s="243" t="s">
        <v>182</v>
      </c>
    </row>
    <row r="405" spans="1:65" s="13" customFormat="1">
      <c r="B405" s="221"/>
      <c r="C405" s="222"/>
      <c r="D405" s="223" t="s">
        <v>191</v>
      </c>
      <c r="E405" s="224" t="s">
        <v>1</v>
      </c>
      <c r="F405" s="225" t="s">
        <v>574</v>
      </c>
      <c r="G405" s="222"/>
      <c r="H405" s="226">
        <v>7.2619999999999996</v>
      </c>
      <c r="I405" s="227"/>
      <c r="J405" s="222"/>
      <c r="K405" s="222"/>
      <c r="L405" s="228"/>
      <c r="M405" s="229"/>
      <c r="N405" s="230"/>
      <c r="O405" s="230"/>
      <c r="P405" s="230"/>
      <c r="Q405" s="230"/>
      <c r="R405" s="230"/>
      <c r="S405" s="230"/>
      <c r="T405" s="231"/>
      <c r="AT405" s="232" t="s">
        <v>191</v>
      </c>
      <c r="AU405" s="232" t="s">
        <v>85</v>
      </c>
      <c r="AV405" s="13" t="s">
        <v>85</v>
      </c>
      <c r="AW405" s="13" t="s">
        <v>32</v>
      </c>
      <c r="AX405" s="13" t="s">
        <v>76</v>
      </c>
      <c r="AY405" s="232" t="s">
        <v>182</v>
      </c>
    </row>
    <row r="406" spans="1:65" s="13" customFormat="1">
      <c r="B406" s="221"/>
      <c r="C406" s="222"/>
      <c r="D406" s="223" t="s">
        <v>191</v>
      </c>
      <c r="E406" s="224" t="s">
        <v>1</v>
      </c>
      <c r="F406" s="225" t="s">
        <v>575</v>
      </c>
      <c r="G406" s="222"/>
      <c r="H406" s="226">
        <v>53.201999999999998</v>
      </c>
      <c r="I406" s="227"/>
      <c r="J406" s="222"/>
      <c r="K406" s="222"/>
      <c r="L406" s="228"/>
      <c r="M406" s="229"/>
      <c r="N406" s="230"/>
      <c r="O406" s="230"/>
      <c r="P406" s="230"/>
      <c r="Q406" s="230"/>
      <c r="R406" s="230"/>
      <c r="S406" s="230"/>
      <c r="T406" s="231"/>
      <c r="AT406" s="232" t="s">
        <v>191</v>
      </c>
      <c r="AU406" s="232" t="s">
        <v>85</v>
      </c>
      <c r="AV406" s="13" t="s">
        <v>85</v>
      </c>
      <c r="AW406" s="13" t="s">
        <v>32</v>
      </c>
      <c r="AX406" s="13" t="s">
        <v>76</v>
      </c>
      <c r="AY406" s="232" t="s">
        <v>182</v>
      </c>
    </row>
    <row r="407" spans="1:65" s="13" customFormat="1" ht="22.5">
      <c r="B407" s="221"/>
      <c r="C407" s="222"/>
      <c r="D407" s="223" t="s">
        <v>191</v>
      </c>
      <c r="E407" s="224" t="s">
        <v>1</v>
      </c>
      <c r="F407" s="225" t="s">
        <v>576</v>
      </c>
      <c r="G407" s="222"/>
      <c r="H407" s="226">
        <v>10.571</v>
      </c>
      <c r="I407" s="227"/>
      <c r="J407" s="222"/>
      <c r="K407" s="222"/>
      <c r="L407" s="228"/>
      <c r="M407" s="229"/>
      <c r="N407" s="230"/>
      <c r="O407" s="230"/>
      <c r="P407" s="230"/>
      <c r="Q407" s="230"/>
      <c r="R407" s="230"/>
      <c r="S407" s="230"/>
      <c r="T407" s="231"/>
      <c r="AT407" s="232" t="s">
        <v>191</v>
      </c>
      <c r="AU407" s="232" t="s">
        <v>85</v>
      </c>
      <c r="AV407" s="13" t="s">
        <v>85</v>
      </c>
      <c r="AW407" s="13" t="s">
        <v>32</v>
      </c>
      <c r="AX407" s="13" t="s">
        <v>76</v>
      </c>
      <c r="AY407" s="232" t="s">
        <v>182</v>
      </c>
    </row>
    <row r="408" spans="1:65" s="13" customFormat="1">
      <c r="B408" s="221"/>
      <c r="C408" s="222"/>
      <c r="D408" s="223" t="s">
        <v>191</v>
      </c>
      <c r="E408" s="224" t="s">
        <v>1</v>
      </c>
      <c r="F408" s="225" t="s">
        <v>577</v>
      </c>
      <c r="G408" s="222"/>
      <c r="H408" s="226">
        <v>1.337</v>
      </c>
      <c r="I408" s="227"/>
      <c r="J408" s="222"/>
      <c r="K408" s="222"/>
      <c r="L408" s="228"/>
      <c r="M408" s="229"/>
      <c r="N408" s="230"/>
      <c r="O408" s="230"/>
      <c r="P408" s="230"/>
      <c r="Q408" s="230"/>
      <c r="R408" s="230"/>
      <c r="S408" s="230"/>
      <c r="T408" s="231"/>
      <c r="AT408" s="232" t="s">
        <v>191</v>
      </c>
      <c r="AU408" s="232" t="s">
        <v>85</v>
      </c>
      <c r="AV408" s="13" t="s">
        <v>85</v>
      </c>
      <c r="AW408" s="13" t="s">
        <v>32</v>
      </c>
      <c r="AX408" s="13" t="s">
        <v>76</v>
      </c>
      <c r="AY408" s="232" t="s">
        <v>182</v>
      </c>
    </row>
    <row r="409" spans="1:65" s="13" customFormat="1">
      <c r="B409" s="221"/>
      <c r="C409" s="222"/>
      <c r="D409" s="223" t="s">
        <v>191</v>
      </c>
      <c r="E409" s="224" t="s">
        <v>1</v>
      </c>
      <c r="F409" s="225" t="s">
        <v>578</v>
      </c>
      <c r="G409" s="222"/>
      <c r="H409" s="226">
        <v>7.625</v>
      </c>
      <c r="I409" s="227"/>
      <c r="J409" s="222"/>
      <c r="K409" s="222"/>
      <c r="L409" s="228"/>
      <c r="M409" s="229"/>
      <c r="N409" s="230"/>
      <c r="O409" s="230"/>
      <c r="P409" s="230"/>
      <c r="Q409" s="230"/>
      <c r="R409" s="230"/>
      <c r="S409" s="230"/>
      <c r="T409" s="231"/>
      <c r="AT409" s="232" t="s">
        <v>191</v>
      </c>
      <c r="AU409" s="232" t="s">
        <v>85</v>
      </c>
      <c r="AV409" s="13" t="s">
        <v>85</v>
      </c>
      <c r="AW409" s="13" t="s">
        <v>32</v>
      </c>
      <c r="AX409" s="13" t="s">
        <v>76</v>
      </c>
      <c r="AY409" s="232" t="s">
        <v>182</v>
      </c>
    </row>
    <row r="410" spans="1:65" s="14" customFormat="1">
      <c r="B410" s="233"/>
      <c r="C410" s="234"/>
      <c r="D410" s="223" t="s">
        <v>191</v>
      </c>
      <c r="E410" s="235" t="s">
        <v>1</v>
      </c>
      <c r="F410" s="236" t="s">
        <v>548</v>
      </c>
      <c r="G410" s="234"/>
      <c r="H410" s="237">
        <v>79.997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AT410" s="243" t="s">
        <v>191</v>
      </c>
      <c r="AU410" s="243" t="s">
        <v>85</v>
      </c>
      <c r="AV410" s="14" t="s">
        <v>195</v>
      </c>
      <c r="AW410" s="14" t="s">
        <v>32</v>
      </c>
      <c r="AX410" s="14" t="s">
        <v>76</v>
      </c>
      <c r="AY410" s="243" t="s">
        <v>182</v>
      </c>
    </row>
    <row r="411" spans="1:65" s="13" customFormat="1">
      <c r="B411" s="221"/>
      <c r="C411" s="222"/>
      <c r="D411" s="223" t="s">
        <v>191</v>
      </c>
      <c r="E411" s="224" t="s">
        <v>1</v>
      </c>
      <c r="F411" s="225" t="s">
        <v>579</v>
      </c>
      <c r="G411" s="222"/>
      <c r="H411" s="226">
        <v>10.050000000000001</v>
      </c>
      <c r="I411" s="227"/>
      <c r="J411" s="222"/>
      <c r="K411" s="222"/>
      <c r="L411" s="228"/>
      <c r="M411" s="229"/>
      <c r="N411" s="230"/>
      <c r="O411" s="230"/>
      <c r="P411" s="230"/>
      <c r="Q411" s="230"/>
      <c r="R411" s="230"/>
      <c r="S411" s="230"/>
      <c r="T411" s="231"/>
      <c r="AT411" s="232" t="s">
        <v>191</v>
      </c>
      <c r="AU411" s="232" t="s">
        <v>85</v>
      </c>
      <c r="AV411" s="13" t="s">
        <v>85</v>
      </c>
      <c r="AW411" s="13" t="s">
        <v>32</v>
      </c>
      <c r="AX411" s="13" t="s">
        <v>76</v>
      </c>
      <c r="AY411" s="232" t="s">
        <v>182</v>
      </c>
    </row>
    <row r="412" spans="1:65" s="13" customFormat="1">
      <c r="B412" s="221"/>
      <c r="C412" s="222"/>
      <c r="D412" s="223" t="s">
        <v>191</v>
      </c>
      <c r="E412" s="224" t="s">
        <v>1</v>
      </c>
      <c r="F412" s="225" t="s">
        <v>580</v>
      </c>
      <c r="G412" s="222"/>
      <c r="H412" s="226">
        <v>5.625</v>
      </c>
      <c r="I412" s="227"/>
      <c r="J412" s="222"/>
      <c r="K412" s="222"/>
      <c r="L412" s="228"/>
      <c r="M412" s="229"/>
      <c r="N412" s="230"/>
      <c r="O412" s="230"/>
      <c r="P412" s="230"/>
      <c r="Q412" s="230"/>
      <c r="R412" s="230"/>
      <c r="S412" s="230"/>
      <c r="T412" s="231"/>
      <c r="AT412" s="232" t="s">
        <v>191</v>
      </c>
      <c r="AU412" s="232" t="s">
        <v>85</v>
      </c>
      <c r="AV412" s="13" t="s">
        <v>85</v>
      </c>
      <c r="AW412" s="13" t="s">
        <v>32</v>
      </c>
      <c r="AX412" s="13" t="s">
        <v>76</v>
      </c>
      <c r="AY412" s="232" t="s">
        <v>182</v>
      </c>
    </row>
    <row r="413" spans="1:65" s="13" customFormat="1">
      <c r="B413" s="221"/>
      <c r="C413" s="222"/>
      <c r="D413" s="223" t="s">
        <v>191</v>
      </c>
      <c r="E413" s="224" t="s">
        <v>1</v>
      </c>
      <c r="F413" s="225" t="s">
        <v>581</v>
      </c>
      <c r="G413" s="222"/>
      <c r="H413" s="226">
        <v>1.6</v>
      </c>
      <c r="I413" s="227"/>
      <c r="J413" s="222"/>
      <c r="K413" s="222"/>
      <c r="L413" s="228"/>
      <c r="M413" s="229"/>
      <c r="N413" s="230"/>
      <c r="O413" s="230"/>
      <c r="P413" s="230"/>
      <c r="Q413" s="230"/>
      <c r="R413" s="230"/>
      <c r="S413" s="230"/>
      <c r="T413" s="231"/>
      <c r="AT413" s="232" t="s">
        <v>191</v>
      </c>
      <c r="AU413" s="232" t="s">
        <v>85</v>
      </c>
      <c r="AV413" s="13" t="s">
        <v>85</v>
      </c>
      <c r="AW413" s="13" t="s">
        <v>32</v>
      </c>
      <c r="AX413" s="13" t="s">
        <v>76</v>
      </c>
      <c r="AY413" s="232" t="s">
        <v>182</v>
      </c>
    </row>
    <row r="414" spans="1:65" s="14" customFormat="1">
      <c r="B414" s="233"/>
      <c r="C414" s="234"/>
      <c r="D414" s="223" t="s">
        <v>191</v>
      </c>
      <c r="E414" s="235" t="s">
        <v>1</v>
      </c>
      <c r="F414" s="236" t="s">
        <v>541</v>
      </c>
      <c r="G414" s="234"/>
      <c r="H414" s="237">
        <v>17.275000000000002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AT414" s="243" t="s">
        <v>191</v>
      </c>
      <c r="AU414" s="243" t="s">
        <v>85</v>
      </c>
      <c r="AV414" s="14" t="s">
        <v>195</v>
      </c>
      <c r="AW414" s="14" t="s">
        <v>32</v>
      </c>
      <c r="AX414" s="14" t="s">
        <v>76</v>
      </c>
      <c r="AY414" s="243" t="s">
        <v>182</v>
      </c>
    </row>
    <row r="415" spans="1:65" s="15" customFormat="1">
      <c r="B415" s="244"/>
      <c r="C415" s="245"/>
      <c r="D415" s="223" t="s">
        <v>191</v>
      </c>
      <c r="E415" s="246" t="s">
        <v>1</v>
      </c>
      <c r="F415" s="247" t="s">
        <v>202</v>
      </c>
      <c r="G415" s="245"/>
      <c r="H415" s="248">
        <v>137.434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AT415" s="254" t="s">
        <v>191</v>
      </c>
      <c r="AU415" s="254" t="s">
        <v>85</v>
      </c>
      <c r="AV415" s="15" t="s">
        <v>189</v>
      </c>
      <c r="AW415" s="15" t="s">
        <v>32</v>
      </c>
      <c r="AX415" s="15" t="s">
        <v>83</v>
      </c>
      <c r="AY415" s="254" t="s">
        <v>182</v>
      </c>
    </row>
    <row r="416" spans="1:65" s="2" customFormat="1" ht="16.5" customHeight="1">
      <c r="A416" s="34"/>
      <c r="B416" s="35"/>
      <c r="C416" s="208" t="s">
        <v>582</v>
      </c>
      <c r="D416" s="208" t="s">
        <v>184</v>
      </c>
      <c r="E416" s="209" t="s">
        <v>583</v>
      </c>
      <c r="F416" s="210" t="s">
        <v>584</v>
      </c>
      <c r="G416" s="211" t="s">
        <v>331</v>
      </c>
      <c r="H416" s="212">
        <v>54.95</v>
      </c>
      <c r="I416" s="213"/>
      <c r="J416" s="214">
        <f>ROUND(I416*H416,2)</f>
        <v>0</v>
      </c>
      <c r="K416" s="210" t="s">
        <v>188</v>
      </c>
      <c r="L416" s="39"/>
      <c r="M416" s="215" t="s">
        <v>1</v>
      </c>
      <c r="N416" s="216" t="s">
        <v>41</v>
      </c>
      <c r="O416" s="71"/>
      <c r="P416" s="217">
        <f>O416*H416</f>
        <v>0</v>
      </c>
      <c r="Q416" s="217">
        <v>7.1999999999999995E-2</v>
      </c>
      <c r="R416" s="217">
        <f>Q416*H416</f>
        <v>3.9563999999999999</v>
      </c>
      <c r="S416" s="217">
        <v>0</v>
      </c>
      <c r="T416" s="218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219" t="s">
        <v>189</v>
      </c>
      <c r="AT416" s="219" t="s">
        <v>184</v>
      </c>
      <c r="AU416" s="219" t="s">
        <v>85</v>
      </c>
      <c r="AY416" s="17" t="s">
        <v>182</v>
      </c>
      <c r="BE416" s="220">
        <f>IF(N416="základní",J416,0)</f>
        <v>0</v>
      </c>
      <c r="BF416" s="220">
        <f>IF(N416="snížená",J416,0)</f>
        <v>0</v>
      </c>
      <c r="BG416" s="220">
        <f>IF(N416="zákl. přenesená",J416,0)</f>
        <v>0</v>
      </c>
      <c r="BH416" s="220">
        <f>IF(N416="sníž. přenesená",J416,0)</f>
        <v>0</v>
      </c>
      <c r="BI416" s="220">
        <f>IF(N416="nulová",J416,0)</f>
        <v>0</v>
      </c>
      <c r="BJ416" s="17" t="s">
        <v>83</v>
      </c>
      <c r="BK416" s="220">
        <f>ROUND(I416*H416,2)</f>
        <v>0</v>
      </c>
      <c r="BL416" s="17" t="s">
        <v>189</v>
      </c>
      <c r="BM416" s="219" t="s">
        <v>585</v>
      </c>
    </row>
    <row r="417" spans="1:65" s="13" customFormat="1">
      <c r="B417" s="221"/>
      <c r="C417" s="222"/>
      <c r="D417" s="223" t="s">
        <v>191</v>
      </c>
      <c r="E417" s="224" t="s">
        <v>1</v>
      </c>
      <c r="F417" s="225" t="s">
        <v>586</v>
      </c>
      <c r="G417" s="222"/>
      <c r="H417" s="226">
        <v>8.32</v>
      </c>
      <c r="I417" s="227"/>
      <c r="J417" s="222"/>
      <c r="K417" s="222"/>
      <c r="L417" s="228"/>
      <c r="M417" s="229"/>
      <c r="N417" s="230"/>
      <c r="O417" s="230"/>
      <c r="P417" s="230"/>
      <c r="Q417" s="230"/>
      <c r="R417" s="230"/>
      <c r="S417" s="230"/>
      <c r="T417" s="231"/>
      <c r="AT417" s="232" t="s">
        <v>191</v>
      </c>
      <c r="AU417" s="232" t="s">
        <v>85</v>
      </c>
      <c r="AV417" s="13" t="s">
        <v>85</v>
      </c>
      <c r="AW417" s="13" t="s">
        <v>32</v>
      </c>
      <c r="AX417" s="13" t="s">
        <v>76</v>
      </c>
      <c r="AY417" s="232" t="s">
        <v>182</v>
      </c>
    </row>
    <row r="418" spans="1:65" s="14" customFormat="1">
      <c r="B418" s="233"/>
      <c r="C418" s="234"/>
      <c r="D418" s="223" t="s">
        <v>191</v>
      </c>
      <c r="E418" s="235" t="s">
        <v>1</v>
      </c>
      <c r="F418" s="236" t="s">
        <v>546</v>
      </c>
      <c r="G418" s="234"/>
      <c r="H418" s="237">
        <v>8.32</v>
      </c>
      <c r="I418" s="238"/>
      <c r="J418" s="234"/>
      <c r="K418" s="234"/>
      <c r="L418" s="239"/>
      <c r="M418" s="240"/>
      <c r="N418" s="241"/>
      <c r="O418" s="241"/>
      <c r="P418" s="241"/>
      <c r="Q418" s="241"/>
      <c r="R418" s="241"/>
      <c r="S418" s="241"/>
      <c r="T418" s="242"/>
      <c r="AT418" s="243" t="s">
        <v>191</v>
      </c>
      <c r="AU418" s="243" t="s">
        <v>85</v>
      </c>
      <c r="AV418" s="14" t="s">
        <v>195</v>
      </c>
      <c r="AW418" s="14" t="s">
        <v>32</v>
      </c>
      <c r="AX418" s="14" t="s">
        <v>76</v>
      </c>
      <c r="AY418" s="243" t="s">
        <v>182</v>
      </c>
    </row>
    <row r="419" spans="1:65" s="13" customFormat="1">
      <c r="B419" s="221"/>
      <c r="C419" s="222"/>
      <c r="D419" s="223" t="s">
        <v>191</v>
      </c>
      <c r="E419" s="224" t="s">
        <v>1</v>
      </c>
      <c r="F419" s="225" t="s">
        <v>587</v>
      </c>
      <c r="G419" s="222"/>
      <c r="H419" s="226">
        <v>14.638999999999999</v>
      </c>
      <c r="I419" s="227"/>
      <c r="J419" s="222"/>
      <c r="K419" s="222"/>
      <c r="L419" s="228"/>
      <c r="M419" s="229"/>
      <c r="N419" s="230"/>
      <c r="O419" s="230"/>
      <c r="P419" s="230"/>
      <c r="Q419" s="230"/>
      <c r="R419" s="230"/>
      <c r="S419" s="230"/>
      <c r="T419" s="231"/>
      <c r="AT419" s="232" t="s">
        <v>191</v>
      </c>
      <c r="AU419" s="232" t="s">
        <v>85</v>
      </c>
      <c r="AV419" s="13" t="s">
        <v>85</v>
      </c>
      <c r="AW419" s="13" t="s">
        <v>32</v>
      </c>
      <c r="AX419" s="13" t="s">
        <v>76</v>
      </c>
      <c r="AY419" s="232" t="s">
        <v>182</v>
      </c>
    </row>
    <row r="420" spans="1:65" s="13" customFormat="1">
      <c r="B420" s="221"/>
      <c r="C420" s="222"/>
      <c r="D420" s="223" t="s">
        <v>191</v>
      </c>
      <c r="E420" s="224" t="s">
        <v>1</v>
      </c>
      <c r="F420" s="225" t="s">
        <v>588</v>
      </c>
      <c r="G420" s="222"/>
      <c r="H420" s="226">
        <v>3.6909999999999998</v>
      </c>
      <c r="I420" s="227"/>
      <c r="J420" s="222"/>
      <c r="K420" s="222"/>
      <c r="L420" s="228"/>
      <c r="M420" s="229"/>
      <c r="N420" s="230"/>
      <c r="O420" s="230"/>
      <c r="P420" s="230"/>
      <c r="Q420" s="230"/>
      <c r="R420" s="230"/>
      <c r="S420" s="230"/>
      <c r="T420" s="231"/>
      <c r="AT420" s="232" t="s">
        <v>191</v>
      </c>
      <c r="AU420" s="232" t="s">
        <v>85</v>
      </c>
      <c r="AV420" s="13" t="s">
        <v>85</v>
      </c>
      <c r="AW420" s="13" t="s">
        <v>32</v>
      </c>
      <c r="AX420" s="13" t="s">
        <v>76</v>
      </c>
      <c r="AY420" s="232" t="s">
        <v>182</v>
      </c>
    </row>
    <row r="421" spans="1:65" s="13" customFormat="1">
      <c r="B421" s="221"/>
      <c r="C421" s="222"/>
      <c r="D421" s="223" t="s">
        <v>191</v>
      </c>
      <c r="E421" s="224" t="s">
        <v>1</v>
      </c>
      <c r="F421" s="225" t="s">
        <v>589</v>
      </c>
      <c r="G421" s="222"/>
      <c r="H421" s="226">
        <v>18.666</v>
      </c>
      <c r="I421" s="227"/>
      <c r="J421" s="222"/>
      <c r="K421" s="222"/>
      <c r="L421" s="228"/>
      <c r="M421" s="229"/>
      <c r="N421" s="230"/>
      <c r="O421" s="230"/>
      <c r="P421" s="230"/>
      <c r="Q421" s="230"/>
      <c r="R421" s="230"/>
      <c r="S421" s="230"/>
      <c r="T421" s="231"/>
      <c r="AT421" s="232" t="s">
        <v>191</v>
      </c>
      <c r="AU421" s="232" t="s">
        <v>85</v>
      </c>
      <c r="AV421" s="13" t="s">
        <v>85</v>
      </c>
      <c r="AW421" s="13" t="s">
        <v>32</v>
      </c>
      <c r="AX421" s="13" t="s">
        <v>76</v>
      </c>
      <c r="AY421" s="232" t="s">
        <v>182</v>
      </c>
    </row>
    <row r="422" spans="1:65" s="13" customFormat="1">
      <c r="B422" s="221"/>
      <c r="C422" s="222"/>
      <c r="D422" s="223" t="s">
        <v>191</v>
      </c>
      <c r="E422" s="224" t="s">
        <v>1</v>
      </c>
      <c r="F422" s="225" t="s">
        <v>590</v>
      </c>
      <c r="G422" s="222"/>
      <c r="H422" s="226">
        <v>3.3220000000000001</v>
      </c>
      <c r="I422" s="227"/>
      <c r="J422" s="222"/>
      <c r="K422" s="222"/>
      <c r="L422" s="228"/>
      <c r="M422" s="229"/>
      <c r="N422" s="230"/>
      <c r="O422" s="230"/>
      <c r="P422" s="230"/>
      <c r="Q422" s="230"/>
      <c r="R422" s="230"/>
      <c r="S422" s="230"/>
      <c r="T422" s="231"/>
      <c r="AT422" s="232" t="s">
        <v>191</v>
      </c>
      <c r="AU422" s="232" t="s">
        <v>85</v>
      </c>
      <c r="AV422" s="13" t="s">
        <v>85</v>
      </c>
      <c r="AW422" s="13" t="s">
        <v>32</v>
      </c>
      <c r="AX422" s="13" t="s">
        <v>76</v>
      </c>
      <c r="AY422" s="232" t="s">
        <v>182</v>
      </c>
    </row>
    <row r="423" spans="1:65" s="13" customFormat="1">
      <c r="B423" s="221"/>
      <c r="C423" s="222"/>
      <c r="D423" s="223" t="s">
        <v>191</v>
      </c>
      <c r="E423" s="224" t="s">
        <v>1</v>
      </c>
      <c r="F423" s="225" t="s">
        <v>591</v>
      </c>
      <c r="G423" s="222"/>
      <c r="H423" s="226">
        <v>2.7130000000000001</v>
      </c>
      <c r="I423" s="227"/>
      <c r="J423" s="222"/>
      <c r="K423" s="222"/>
      <c r="L423" s="228"/>
      <c r="M423" s="229"/>
      <c r="N423" s="230"/>
      <c r="O423" s="230"/>
      <c r="P423" s="230"/>
      <c r="Q423" s="230"/>
      <c r="R423" s="230"/>
      <c r="S423" s="230"/>
      <c r="T423" s="231"/>
      <c r="AT423" s="232" t="s">
        <v>191</v>
      </c>
      <c r="AU423" s="232" t="s">
        <v>85</v>
      </c>
      <c r="AV423" s="13" t="s">
        <v>85</v>
      </c>
      <c r="AW423" s="13" t="s">
        <v>32</v>
      </c>
      <c r="AX423" s="13" t="s">
        <v>76</v>
      </c>
      <c r="AY423" s="232" t="s">
        <v>182</v>
      </c>
    </row>
    <row r="424" spans="1:65" s="14" customFormat="1">
      <c r="B424" s="233"/>
      <c r="C424" s="234"/>
      <c r="D424" s="223" t="s">
        <v>191</v>
      </c>
      <c r="E424" s="235" t="s">
        <v>1</v>
      </c>
      <c r="F424" s="236" t="s">
        <v>548</v>
      </c>
      <c r="G424" s="234"/>
      <c r="H424" s="237">
        <v>43.030999999999999</v>
      </c>
      <c r="I424" s="238"/>
      <c r="J424" s="234"/>
      <c r="K424" s="234"/>
      <c r="L424" s="239"/>
      <c r="M424" s="240"/>
      <c r="N424" s="241"/>
      <c r="O424" s="241"/>
      <c r="P424" s="241"/>
      <c r="Q424" s="241"/>
      <c r="R424" s="241"/>
      <c r="S424" s="241"/>
      <c r="T424" s="242"/>
      <c r="AT424" s="243" t="s">
        <v>191</v>
      </c>
      <c r="AU424" s="243" t="s">
        <v>85</v>
      </c>
      <c r="AV424" s="14" t="s">
        <v>195</v>
      </c>
      <c r="AW424" s="14" t="s">
        <v>32</v>
      </c>
      <c r="AX424" s="14" t="s">
        <v>76</v>
      </c>
      <c r="AY424" s="243" t="s">
        <v>182</v>
      </c>
    </row>
    <row r="425" spans="1:65" s="13" customFormat="1">
      <c r="B425" s="221"/>
      <c r="C425" s="222"/>
      <c r="D425" s="223" t="s">
        <v>191</v>
      </c>
      <c r="E425" s="224" t="s">
        <v>1</v>
      </c>
      <c r="F425" s="225" t="s">
        <v>592</v>
      </c>
      <c r="G425" s="222"/>
      <c r="H425" s="226">
        <v>3.5990000000000002</v>
      </c>
      <c r="I425" s="227"/>
      <c r="J425" s="222"/>
      <c r="K425" s="222"/>
      <c r="L425" s="228"/>
      <c r="M425" s="229"/>
      <c r="N425" s="230"/>
      <c r="O425" s="230"/>
      <c r="P425" s="230"/>
      <c r="Q425" s="230"/>
      <c r="R425" s="230"/>
      <c r="S425" s="230"/>
      <c r="T425" s="231"/>
      <c r="AT425" s="232" t="s">
        <v>191</v>
      </c>
      <c r="AU425" s="232" t="s">
        <v>85</v>
      </c>
      <c r="AV425" s="13" t="s">
        <v>85</v>
      </c>
      <c r="AW425" s="13" t="s">
        <v>32</v>
      </c>
      <c r="AX425" s="13" t="s">
        <v>76</v>
      </c>
      <c r="AY425" s="232" t="s">
        <v>182</v>
      </c>
    </row>
    <row r="426" spans="1:65" s="14" customFormat="1">
      <c r="B426" s="233"/>
      <c r="C426" s="234"/>
      <c r="D426" s="223" t="s">
        <v>191</v>
      </c>
      <c r="E426" s="235" t="s">
        <v>1</v>
      </c>
      <c r="F426" s="236" t="s">
        <v>541</v>
      </c>
      <c r="G426" s="234"/>
      <c r="H426" s="237">
        <v>3.5990000000000002</v>
      </c>
      <c r="I426" s="238"/>
      <c r="J426" s="234"/>
      <c r="K426" s="234"/>
      <c r="L426" s="239"/>
      <c r="M426" s="240"/>
      <c r="N426" s="241"/>
      <c r="O426" s="241"/>
      <c r="P426" s="241"/>
      <c r="Q426" s="241"/>
      <c r="R426" s="241"/>
      <c r="S426" s="241"/>
      <c r="T426" s="242"/>
      <c r="AT426" s="243" t="s">
        <v>191</v>
      </c>
      <c r="AU426" s="243" t="s">
        <v>85</v>
      </c>
      <c r="AV426" s="14" t="s">
        <v>195</v>
      </c>
      <c r="AW426" s="14" t="s">
        <v>32</v>
      </c>
      <c r="AX426" s="14" t="s">
        <v>76</v>
      </c>
      <c r="AY426" s="243" t="s">
        <v>182</v>
      </c>
    </row>
    <row r="427" spans="1:65" s="15" customFormat="1">
      <c r="B427" s="244"/>
      <c r="C427" s="245"/>
      <c r="D427" s="223" t="s">
        <v>191</v>
      </c>
      <c r="E427" s="246" t="s">
        <v>1</v>
      </c>
      <c r="F427" s="247" t="s">
        <v>202</v>
      </c>
      <c r="G427" s="245"/>
      <c r="H427" s="248">
        <v>54.95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AT427" s="254" t="s">
        <v>191</v>
      </c>
      <c r="AU427" s="254" t="s">
        <v>85</v>
      </c>
      <c r="AV427" s="15" t="s">
        <v>189</v>
      </c>
      <c r="AW427" s="15" t="s">
        <v>32</v>
      </c>
      <c r="AX427" s="15" t="s">
        <v>83</v>
      </c>
      <c r="AY427" s="254" t="s">
        <v>182</v>
      </c>
    </row>
    <row r="428" spans="1:65" s="2" customFormat="1" ht="16.5" customHeight="1">
      <c r="A428" s="34"/>
      <c r="B428" s="35"/>
      <c r="C428" s="208" t="s">
        <v>593</v>
      </c>
      <c r="D428" s="208" t="s">
        <v>184</v>
      </c>
      <c r="E428" s="209" t="s">
        <v>594</v>
      </c>
      <c r="F428" s="210" t="s">
        <v>595</v>
      </c>
      <c r="G428" s="211" t="s">
        <v>331</v>
      </c>
      <c r="H428" s="212">
        <v>11.388999999999999</v>
      </c>
      <c r="I428" s="213"/>
      <c r="J428" s="214">
        <f>ROUND(I428*H428,2)</f>
        <v>0</v>
      </c>
      <c r="K428" s="210" t="s">
        <v>188</v>
      </c>
      <c r="L428" s="39"/>
      <c r="M428" s="215" t="s">
        <v>1</v>
      </c>
      <c r="N428" s="216" t="s">
        <v>41</v>
      </c>
      <c r="O428" s="71"/>
      <c r="P428" s="217">
        <f>O428*H428</f>
        <v>0</v>
      </c>
      <c r="Q428" s="217">
        <v>0.16148000000000001</v>
      </c>
      <c r="R428" s="217">
        <f>Q428*H428</f>
        <v>1.83909572</v>
      </c>
      <c r="S428" s="217">
        <v>0</v>
      </c>
      <c r="T428" s="218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219" t="s">
        <v>189</v>
      </c>
      <c r="AT428" s="219" t="s">
        <v>184</v>
      </c>
      <c r="AU428" s="219" t="s">
        <v>85</v>
      </c>
      <c r="AY428" s="17" t="s">
        <v>182</v>
      </c>
      <c r="BE428" s="220">
        <f>IF(N428="základní",J428,0)</f>
        <v>0</v>
      </c>
      <c r="BF428" s="220">
        <f>IF(N428="snížená",J428,0)</f>
        <v>0</v>
      </c>
      <c r="BG428" s="220">
        <f>IF(N428="zákl. přenesená",J428,0)</f>
        <v>0</v>
      </c>
      <c r="BH428" s="220">
        <f>IF(N428="sníž. přenesená",J428,0)</f>
        <v>0</v>
      </c>
      <c r="BI428" s="220">
        <f>IF(N428="nulová",J428,0)</f>
        <v>0</v>
      </c>
      <c r="BJ428" s="17" t="s">
        <v>83</v>
      </c>
      <c r="BK428" s="220">
        <f>ROUND(I428*H428,2)</f>
        <v>0</v>
      </c>
      <c r="BL428" s="17" t="s">
        <v>189</v>
      </c>
      <c r="BM428" s="219" t="s">
        <v>596</v>
      </c>
    </row>
    <row r="429" spans="1:65" s="13" customFormat="1">
      <c r="B429" s="221"/>
      <c r="C429" s="222"/>
      <c r="D429" s="223" t="s">
        <v>191</v>
      </c>
      <c r="E429" s="224" t="s">
        <v>1</v>
      </c>
      <c r="F429" s="225" t="s">
        <v>597</v>
      </c>
      <c r="G429" s="222"/>
      <c r="H429" s="226">
        <v>3.968</v>
      </c>
      <c r="I429" s="227"/>
      <c r="J429" s="222"/>
      <c r="K429" s="222"/>
      <c r="L429" s="228"/>
      <c r="M429" s="229"/>
      <c r="N429" s="230"/>
      <c r="O429" s="230"/>
      <c r="P429" s="230"/>
      <c r="Q429" s="230"/>
      <c r="R429" s="230"/>
      <c r="S429" s="230"/>
      <c r="T429" s="231"/>
      <c r="AT429" s="232" t="s">
        <v>191</v>
      </c>
      <c r="AU429" s="232" t="s">
        <v>85</v>
      </c>
      <c r="AV429" s="13" t="s">
        <v>85</v>
      </c>
      <c r="AW429" s="13" t="s">
        <v>32</v>
      </c>
      <c r="AX429" s="13" t="s">
        <v>76</v>
      </c>
      <c r="AY429" s="232" t="s">
        <v>182</v>
      </c>
    </row>
    <row r="430" spans="1:65" s="13" customFormat="1">
      <c r="B430" s="221"/>
      <c r="C430" s="222"/>
      <c r="D430" s="223" t="s">
        <v>191</v>
      </c>
      <c r="E430" s="224" t="s">
        <v>1</v>
      </c>
      <c r="F430" s="225" t="s">
        <v>598</v>
      </c>
      <c r="G430" s="222"/>
      <c r="H430" s="226">
        <v>7.4210000000000003</v>
      </c>
      <c r="I430" s="227"/>
      <c r="J430" s="222"/>
      <c r="K430" s="222"/>
      <c r="L430" s="228"/>
      <c r="M430" s="229"/>
      <c r="N430" s="230"/>
      <c r="O430" s="230"/>
      <c r="P430" s="230"/>
      <c r="Q430" s="230"/>
      <c r="R430" s="230"/>
      <c r="S430" s="230"/>
      <c r="T430" s="231"/>
      <c r="AT430" s="232" t="s">
        <v>191</v>
      </c>
      <c r="AU430" s="232" t="s">
        <v>85</v>
      </c>
      <c r="AV430" s="13" t="s">
        <v>85</v>
      </c>
      <c r="AW430" s="13" t="s">
        <v>32</v>
      </c>
      <c r="AX430" s="13" t="s">
        <v>76</v>
      </c>
      <c r="AY430" s="232" t="s">
        <v>182</v>
      </c>
    </row>
    <row r="431" spans="1:65" s="15" customFormat="1">
      <c r="B431" s="244"/>
      <c r="C431" s="245"/>
      <c r="D431" s="223" t="s">
        <v>191</v>
      </c>
      <c r="E431" s="246" t="s">
        <v>1</v>
      </c>
      <c r="F431" s="247" t="s">
        <v>202</v>
      </c>
      <c r="G431" s="245"/>
      <c r="H431" s="248">
        <v>11.388999999999999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AT431" s="254" t="s">
        <v>191</v>
      </c>
      <c r="AU431" s="254" t="s">
        <v>85</v>
      </c>
      <c r="AV431" s="15" t="s">
        <v>189</v>
      </c>
      <c r="AW431" s="15" t="s">
        <v>32</v>
      </c>
      <c r="AX431" s="15" t="s">
        <v>83</v>
      </c>
      <c r="AY431" s="254" t="s">
        <v>182</v>
      </c>
    </row>
    <row r="432" spans="1:65" s="2" customFormat="1" ht="16.5" customHeight="1">
      <c r="A432" s="34"/>
      <c r="B432" s="35"/>
      <c r="C432" s="208" t="s">
        <v>599</v>
      </c>
      <c r="D432" s="208" t="s">
        <v>184</v>
      </c>
      <c r="E432" s="209" t="s">
        <v>600</v>
      </c>
      <c r="F432" s="210" t="s">
        <v>601</v>
      </c>
      <c r="G432" s="211" t="s">
        <v>331</v>
      </c>
      <c r="H432" s="212">
        <v>10.837</v>
      </c>
      <c r="I432" s="213"/>
      <c r="J432" s="214">
        <f>ROUND(I432*H432,2)</f>
        <v>0</v>
      </c>
      <c r="K432" s="210" t="s">
        <v>188</v>
      </c>
      <c r="L432" s="39"/>
      <c r="M432" s="215" t="s">
        <v>1</v>
      </c>
      <c r="N432" s="216" t="s">
        <v>41</v>
      </c>
      <c r="O432" s="71"/>
      <c r="P432" s="217">
        <f>O432*H432</f>
        <v>0</v>
      </c>
      <c r="Q432" s="217">
        <v>0.17818000000000001</v>
      </c>
      <c r="R432" s="217">
        <f>Q432*H432</f>
        <v>1.93093666</v>
      </c>
      <c r="S432" s="217">
        <v>0</v>
      </c>
      <c r="T432" s="218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219" t="s">
        <v>189</v>
      </c>
      <c r="AT432" s="219" t="s">
        <v>184</v>
      </c>
      <c r="AU432" s="219" t="s">
        <v>85</v>
      </c>
      <c r="AY432" s="17" t="s">
        <v>182</v>
      </c>
      <c r="BE432" s="220">
        <f>IF(N432="základní",J432,0)</f>
        <v>0</v>
      </c>
      <c r="BF432" s="220">
        <f>IF(N432="snížená",J432,0)</f>
        <v>0</v>
      </c>
      <c r="BG432" s="220">
        <f>IF(N432="zákl. přenesená",J432,0)</f>
        <v>0</v>
      </c>
      <c r="BH432" s="220">
        <f>IF(N432="sníž. přenesená",J432,0)</f>
        <v>0</v>
      </c>
      <c r="BI432" s="220">
        <f>IF(N432="nulová",J432,0)</f>
        <v>0</v>
      </c>
      <c r="BJ432" s="17" t="s">
        <v>83</v>
      </c>
      <c r="BK432" s="220">
        <f>ROUND(I432*H432,2)</f>
        <v>0</v>
      </c>
      <c r="BL432" s="17" t="s">
        <v>189</v>
      </c>
      <c r="BM432" s="219" t="s">
        <v>602</v>
      </c>
    </row>
    <row r="433" spans="2:51" s="13" customFormat="1">
      <c r="B433" s="221"/>
      <c r="C433" s="222"/>
      <c r="D433" s="223" t="s">
        <v>191</v>
      </c>
      <c r="E433" s="224" t="s">
        <v>1</v>
      </c>
      <c r="F433" s="225" t="s">
        <v>603</v>
      </c>
      <c r="G433" s="222"/>
      <c r="H433" s="226">
        <v>1.21</v>
      </c>
      <c r="I433" s="227"/>
      <c r="J433" s="222"/>
      <c r="K433" s="222"/>
      <c r="L433" s="228"/>
      <c r="M433" s="229"/>
      <c r="N433" s="230"/>
      <c r="O433" s="230"/>
      <c r="P433" s="230"/>
      <c r="Q433" s="230"/>
      <c r="R433" s="230"/>
      <c r="S433" s="230"/>
      <c r="T433" s="231"/>
      <c r="AT433" s="232" t="s">
        <v>191</v>
      </c>
      <c r="AU433" s="232" t="s">
        <v>85</v>
      </c>
      <c r="AV433" s="13" t="s">
        <v>85</v>
      </c>
      <c r="AW433" s="13" t="s">
        <v>32</v>
      </c>
      <c r="AX433" s="13" t="s">
        <v>76</v>
      </c>
      <c r="AY433" s="232" t="s">
        <v>182</v>
      </c>
    </row>
    <row r="434" spans="2:51" s="13" customFormat="1">
      <c r="B434" s="221"/>
      <c r="C434" s="222"/>
      <c r="D434" s="223" t="s">
        <v>191</v>
      </c>
      <c r="E434" s="224" t="s">
        <v>1</v>
      </c>
      <c r="F434" s="225" t="s">
        <v>604</v>
      </c>
      <c r="G434" s="222"/>
      <c r="H434" s="226">
        <v>0.65300000000000002</v>
      </c>
      <c r="I434" s="227"/>
      <c r="J434" s="222"/>
      <c r="K434" s="222"/>
      <c r="L434" s="228"/>
      <c r="M434" s="229"/>
      <c r="N434" s="230"/>
      <c r="O434" s="230"/>
      <c r="P434" s="230"/>
      <c r="Q434" s="230"/>
      <c r="R434" s="230"/>
      <c r="S434" s="230"/>
      <c r="T434" s="231"/>
      <c r="AT434" s="232" t="s">
        <v>191</v>
      </c>
      <c r="AU434" s="232" t="s">
        <v>85</v>
      </c>
      <c r="AV434" s="13" t="s">
        <v>85</v>
      </c>
      <c r="AW434" s="13" t="s">
        <v>32</v>
      </c>
      <c r="AX434" s="13" t="s">
        <v>76</v>
      </c>
      <c r="AY434" s="232" t="s">
        <v>182</v>
      </c>
    </row>
    <row r="435" spans="2:51" s="13" customFormat="1">
      <c r="B435" s="221"/>
      <c r="C435" s="222"/>
      <c r="D435" s="223" t="s">
        <v>191</v>
      </c>
      <c r="E435" s="224" t="s">
        <v>1</v>
      </c>
      <c r="F435" s="225" t="s">
        <v>605</v>
      </c>
      <c r="G435" s="222"/>
      <c r="H435" s="226">
        <v>0.96599999999999997</v>
      </c>
      <c r="I435" s="227"/>
      <c r="J435" s="222"/>
      <c r="K435" s="222"/>
      <c r="L435" s="228"/>
      <c r="M435" s="229"/>
      <c r="N435" s="230"/>
      <c r="O435" s="230"/>
      <c r="P435" s="230"/>
      <c r="Q435" s="230"/>
      <c r="R435" s="230"/>
      <c r="S435" s="230"/>
      <c r="T435" s="231"/>
      <c r="AT435" s="232" t="s">
        <v>191</v>
      </c>
      <c r="AU435" s="232" t="s">
        <v>85</v>
      </c>
      <c r="AV435" s="13" t="s">
        <v>85</v>
      </c>
      <c r="AW435" s="13" t="s">
        <v>32</v>
      </c>
      <c r="AX435" s="13" t="s">
        <v>76</v>
      </c>
      <c r="AY435" s="232" t="s">
        <v>182</v>
      </c>
    </row>
    <row r="436" spans="2:51" s="13" customFormat="1">
      <c r="B436" s="221"/>
      <c r="C436" s="222"/>
      <c r="D436" s="223" t="s">
        <v>191</v>
      </c>
      <c r="E436" s="224" t="s">
        <v>1</v>
      </c>
      <c r="F436" s="225" t="s">
        <v>606</v>
      </c>
      <c r="G436" s="222"/>
      <c r="H436" s="226">
        <v>0.86399999999999999</v>
      </c>
      <c r="I436" s="227"/>
      <c r="J436" s="222"/>
      <c r="K436" s="222"/>
      <c r="L436" s="228"/>
      <c r="M436" s="229"/>
      <c r="N436" s="230"/>
      <c r="O436" s="230"/>
      <c r="P436" s="230"/>
      <c r="Q436" s="230"/>
      <c r="R436" s="230"/>
      <c r="S436" s="230"/>
      <c r="T436" s="231"/>
      <c r="AT436" s="232" t="s">
        <v>191</v>
      </c>
      <c r="AU436" s="232" t="s">
        <v>85</v>
      </c>
      <c r="AV436" s="13" t="s">
        <v>85</v>
      </c>
      <c r="AW436" s="13" t="s">
        <v>32</v>
      </c>
      <c r="AX436" s="13" t="s">
        <v>76</v>
      </c>
      <c r="AY436" s="232" t="s">
        <v>182</v>
      </c>
    </row>
    <row r="437" spans="2:51" s="13" customFormat="1">
      <c r="B437" s="221"/>
      <c r="C437" s="222"/>
      <c r="D437" s="223" t="s">
        <v>191</v>
      </c>
      <c r="E437" s="224" t="s">
        <v>1</v>
      </c>
      <c r="F437" s="225" t="s">
        <v>607</v>
      </c>
      <c r="G437" s="222"/>
      <c r="H437" s="226">
        <v>0.36</v>
      </c>
      <c r="I437" s="227"/>
      <c r="J437" s="222"/>
      <c r="K437" s="222"/>
      <c r="L437" s="228"/>
      <c r="M437" s="229"/>
      <c r="N437" s="230"/>
      <c r="O437" s="230"/>
      <c r="P437" s="230"/>
      <c r="Q437" s="230"/>
      <c r="R437" s="230"/>
      <c r="S437" s="230"/>
      <c r="T437" s="231"/>
      <c r="AT437" s="232" t="s">
        <v>191</v>
      </c>
      <c r="AU437" s="232" t="s">
        <v>85</v>
      </c>
      <c r="AV437" s="13" t="s">
        <v>85</v>
      </c>
      <c r="AW437" s="13" t="s">
        <v>32</v>
      </c>
      <c r="AX437" s="13" t="s">
        <v>76</v>
      </c>
      <c r="AY437" s="232" t="s">
        <v>182</v>
      </c>
    </row>
    <row r="438" spans="2:51" s="13" customFormat="1">
      <c r="B438" s="221"/>
      <c r="C438" s="222"/>
      <c r="D438" s="223" t="s">
        <v>191</v>
      </c>
      <c r="E438" s="224" t="s">
        <v>1</v>
      </c>
      <c r="F438" s="225" t="s">
        <v>608</v>
      </c>
      <c r="G438" s="222"/>
      <c r="H438" s="226">
        <v>0.72</v>
      </c>
      <c r="I438" s="227"/>
      <c r="J438" s="222"/>
      <c r="K438" s="222"/>
      <c r="L438" s="228"/>
      <c r="M438" s="229"/>
      <c r="N438" s="230"/>
      <c r="O438" s="230"/>
      <c r="P438" s="230"/>
      <c r="Q438" s="230"/>
      <c r="R438" s="230"/>
      <c r="S438" s="230"/>
      <c r="T438" s="231"/>
      <c r="AT438" s="232" t="s">
        <v>191</v>
      </c>
      <c r="AU438" s="232" t="s">
        <v>85</v>
      </c>
      <c r="AV438" s="13" t="s">
        <v>85</v>
      </c>
      <c r="AW438" s="13" t="s">
        <v>32</v>
      </c>
      <c r="AX438" s="13" t="s">
        <v>76</v>
      </c>
      <c r="AY438" s="232" t="s">
        <v>182</v>
      </c>
    </row>
    <row r="439" spans="2:51" s="13" customFormat="1">
      <c r="B439" s="221"/>
      <c r="C439" s="222"/>
      <c r="D439" s="223" t="s">
        <v>191</v>
      </c>
      <c r="E439" s="224" t="s">
        <v>1</v>
      </c>
      <c r="F439" s="225" t="s">
        <v>609</v>
      </c>
      <c r="G439" s="222"/>
      <c r="H439" s="226">
        <v>0.92200000000000004</v>
      </c>
      <c r="I439" s="227"/>
      <c r="J439" s="222"/>
      <c r="K439" s="222"/>
      <c r="L439" s="228"/>
      <c r="M439" s="229"/>
      <c r="N439" s="230"/>
      <c r="O439" s="230"/>
      <c r="P439" s="230"/>
      <c r="Q439" s="230"/>
      <c r="R439" s="230"/>
      <c r="S439" s="230"/>
      <c r="T439" s="231"/>
      <c r="AT439" s="232" t="s">
        <v>191</v>
      </c>
      <c r="AU439" s="232" t="s">
        <v>85</v>
      </c>
      <c r="AV439" s="13" t="s">
        <v>85</v>
      </c>
      <c r="AW439" s="13" t="s">
        <v>32</v>
      </c>
      <c r="AX439" s="13" t="s">
        <v>76</v>
      </c>
      <c r="AY439" s="232" t="s">
        <v>182</v>
      </c>
    </row>
    <row r="440" spans="2:51" s="13" customFormat="1">
      <c r="B440" s="221"/>
      <c r="C440" s="222"/>
      <c r="D440" s="223" t="s">
        <v>191</v>
      </c>
      <c r="E440" s="224" t="s">
        <v>1</v>
      </c>
      <c r="F440" s="225" t="s">
        <v>610</v>
      </c>
      <c r="G440" s="222"/>
      <c r="H440" s="226">
        <v>0.34100000000000003</v>
      </c>
      <c r="I440" s="227"/>
      <c r="J440" s="222"/>
      <c r="K440" s="222"/>
      <c r="L440" s="228"/>
      <c r="M440" s="229"/>
      <c r="N440" s="230"/>
      <c r="O440" s="230"/>
      <c r="P440" s="230"/>
      <c r="Q440" s="230"/>
      <c r="R440" s="230"/>
      <c r="S440" s="230"/>
      <c r="T440" s="231"/>
      <c r="AT440" s="232" t="s">
        <v>191</v>
      </c>
      <c r="AU440" s="232" t="s">
        <v>85</v>
      </c>
      <c r="AV440" s="13" t="s">
        <v>85</v>
      </c>
      <c r="AW440" s="13" t="s">
        <v>32</v>
      </c>
      <c r="AX440" s="13" t="s">
        <v>76</v>
      </c>
      <c r="AY440" s="232" t="s">
        <v>182</v>
      </c>
    </row>
    <row r="441" spans="2:51" s="13" customFormat="1">
      <c r="B441" s="221"/>
      <c r="C441" s="222"/>
      <c r="D441" s="223" t="s">
        <v>191</v>
      </c>
      <c r="E441" s="224" t="s">
        <v>1</v>
      </c>
      <c r="F441" s="225" t="s">
        <v>611</v>
      </c>
      <c r="G441" s="222"/>
      <c r="H441" s="226">
        <v>0.52800000000000002</v>
      </c>
      <c r="I441" s="227"/>
      <c r="J441" s="222"/>
      <c r="K441" s="222"/>
      <c r="L441" s="228"/>
      <c r="M441" s="229"/>
      <c r="N441" s="230"/>
      <c r="O441" s="230"/>
      <c r="P441" s="230"/>
      <c r="Q441" s="230"/>
      <c r="R441" s="230"/>
      <c r="S441" s="230"/>
      <c r="T441" s="231"/>
      <c r="AT441" s="232" t="s">
        <v>191</v>
      </c>
      <c r="AU441" s="232" t="s">
        <v>85</v>
      </c>
      <c r="AV441" s="13" t="s">
        <v>85</v>
      </c>
      <c r="AW441" s="13" t="s">
        <v>32</v>
      </c>
      <c r="AX441" s="13" t="s">
        <v>76</v>
      </c>
      <c r="AY441" s="232" t="s">
        <v>182</v>
      </c>
    </row>
    <row r="442" spans="2:51" s="13" customFormat="1">
      <c r="B442" s="221"/>
      <c r="C442" s="222"/>
      <c r="D442" s="223" t="s">
        <v>191</v>
      </c>
      <c r="E442" s="224" t="s">
        <v>1</v>
      </c>
      <c r="F442" s="225" t="s">
        <v>612</v>
      </c>
      <c r="G442" s="222"/>
      <c r="H442" s="226">
        <v>0.52300000000000002</v>
      </c>
      <c r="I442" s="227"/>
      <c r="J442" s="222"/>
      <c r="K442" s="222"/>
      <c r="L442" s="228"/>
      <c r="M442" s="229"/>
      <c r="N442" s="230"/>
      <c r="O442" s="230"/>
      <c r="P442" s="230"/>
      <c r="Q442" s="230"/>
      <c r="R442" s="230"/>
      <c r="S442" s="230"/>
      <c r="T442" s="231"/>
      <c r="AT442" s="232" t="s">
        <v>191</v>
      </c>
      <c r="AU442" s="232" t="s">
        <v>85</v>
      </c>
      <c r="AV442" s="13" t="s">
        <v>85</v>
      </c>
      <c r="AW442" s="13" t="s">
        <v>32</v>
      </c>
      <c r="AX442" s="13" t="s">
        <v>76</v>
      </c>
      <c r="AY442" s="232" t="s">
        <v>182</v>
      </c>
    </row>
    <row r="443" spans="2:51" s="13" customFormat="1">
      <c r="B443" s="221"/>
      <c r="C443" s="222"/>
      <c r="D443" s="223" t="s">
        <v>191</v>
      </c>
      <c r="E443" s="224" t="s">
        <v>1</v>
      </c>
      <c r="F443" s="225" t="s">
        <v>613</v>
      </c>
      <c r="G443" s="222"/>
      <c r="H443" s="226">
        <v>0.372</v>
      </c>
      <c r="I443" s="227"/>
      <c r="J443" s="222"/>
      <c r="K443" s="222"/>
      <c r="L443" s="228"/>
      <c r="M443" s="229"/>
      <c r="N443" s="230"/>
      <c r="O443" s="230"/>
      <c r="P443" s="230"/>
      <c r="Q443" s="230"/>
      <c r="R443" s="230"/>
      <c r="S443" s="230"/>
      <c r="T443" s="231"/>
      <c r="AT443" s="232" t="s">
        <v>191</v>
      </c>
      <c r="AU443" s="232" t="s">
        <v>85</v>
      </c>
      <c r="AV443" s="13" t="s">
        <v>85</v>
      </c>
      <c r="AW443" s="13" t="s">
        <v>32</v>
      </c>
      <c r="AX443" s="13" t="s">
        <v>76</v>
      </c>
      <c r="AY443" s="232" t="s">
        <v>182</v>
      </c>
    </row>
    <row r="444" spans="2:51" s="13" customFormat="1">
      <c r="B444" s="221"/>
      <c r="C444" s="222"/>
      <c r="D444" s="223" t="s">
        <v>191</v>
      </c>
      <c r="E444" s="224" t="s">
        <v>1</v>
      </c>
      <c r="F444" s="225" t="s">
        <v>614</v>
      </c>
      <c r="G444" s="222"/>
      <c r="H444" s="226">
        <v>0.39800000000000002</v>
      </c>
      <c r="I444" s="227"/>
      <c r="J444" s="222"/>
      <c r="K444" s="222"/>
      <c r="L444" s="228"/>
      <c r="M444" s="229"/>
      <c r="N444" s="230"/>
      <c r="O444" s="230"/>
      <c r="P444" s="230"/>
      <c r="Q444" s="230"/>
      <c r="R444" s="230"/>
      <c r="S444" s="230"/>
      <c r="T444" s="231"/>
      <c r="AT444" s="232" t="s">
        <v>191</v>
      </c>
      <c r="AU444" s="232" t="s">
        <v>85</v>
      </c>
      <c r="AV444" s="13" t="s">
        <v>85</v>
      </c>
      <c r="AW444" s="13" t="s">
        <v>32</v>
      </c>
      <c r="AX444" s="13" t="s">
        <v>76</v>
      </c>
      <c r="AY444" s="232" t="s">
        <v>182</v>
      </c>
    </row>
    <row r="445" spans="2:51" s="13" customFormat="1">
      <c r="B445" s="221"/>
      <c r="C445" s="222"/>
      <c r="D445" s="223" t="s">
        <v>191</v>
      </c>
      <c r="E445" s="224" t="s">
        <v>1</v>
      </c>
      <c r="F445" s="225" t="s">
        <v>615</v>
      </c>
      <c r="G445" s="222"/>
      <c r="H445" s="226">
        <v>0.85</v>
      </c>
      <c r="I445" s="227"/>
      <c r="J445" s="222"/>
      <c r="K445" s="222"/>
      <c r="L445" s="228"/>
      <c r="M445" s="229"/>
      <c r="N445" s="230"/>
      <c r="O445" s="230"/>
      <c r="P445" s="230"/>
      <c r="Q445" s="230"/>
      <c r="R445" s="230"/>
      <c r="S445" s="230"/>
      <c r="T445" s="231"/>
      <c r="AT445" s="232" t="s">
        <v>191</v>
      </c>
      <c r="AU445" s="232" t="s">
        <v>85</v>
      </c>
      <c r="AV445" s="13" t="s">
        <v>85</v>
      </c>
      <c r="AW445" s="13" t="s">
        <v>32</v>
      </c>
      <c r="AX445" s="13" t="s">
        <v>76</v>
      </c>
      <c r="AY445" s="232" t="s">
        <v>182</v>
      </c>
    </row>
    <row r="446" spans="2:51" s="13" customFormat="1">
      <c r="B446" s="221"/>
      <c r="C446" s="222"/>
      <c r="D446" s="223" t="s">
        <v>191</v>
      </c>
      <c r="E446" s="224" t="s">
        <v>1</v>
      </c>
      <c r="F446" s="225" t="s">
        <v>616</v>
      </c>
      <c r="G446" s="222"/>
      <c r="H446" s="226">
        <v>0.312</v>
      </c>
      <c r="I446" s="227"/>
      <c r="J446" s="222"/>
      <c r="K446" s="222"/>
      <c r="L446" s="228"/>
      <c r="M446" s="229"/>
      <c r="N446" s="230"/>
      <c r="O446" s="230"/>
      <c r="P446" s="230"/>
      <c r="Q446" s="230"/>
      <c r="R446" s="230"/>
      <c r="S446" s="230"/>
      <c r="T446" s="231"/>
      <c r="AT446" s="232" t="s">
        <v>191</v>
      </c>
      <c r="AU446" s="232" t="s">
        <v>85</v>
      </c>
      <c r="AV446" s="13" t="s">
        <v>85</v>
      </c>
      <c r="AW446" s="13" t="s">
        <v>32</v>
      </c>
      <c r="AX446" s="13" t="s">
        <v>76</v>
      </c>
      <c r="AY446" s="232" t="s">
        <v>182</v>
      </c>
    </row>
    <row r="447" spans="2:51" s="13" customFormat="1">
      <c r="B447" s="221"/>
      <c r="C447" s="222"/>
      <c r="D447" s="223" t="s">
        <v>191</v>
      </c>
      <c r="E447" s="224" t="s">
        <v>1</v>
      </c>
      <c r="F447" s="225" t="s">
        <v>617</v>
      </c>
      <c r="G447" s="222"/>
      <c r="H447" s="226">
        <v>1.1519999999999999</v>
      </c>
      <c r="I447" s="227"/>
      <c r="J447" s="222"/>
      <c r="K447" s="222"/>
      <c r="L447" s="228"/>
      <c r="M447" s="229"/>
      <c r="N447" s="230"/>
      <c r="O447" s="230"/>
      <c r="P447" s="230"/>
      <c r="Q447" s="230"/>
      <c r="R447" s="230"/>
      <c r="S447" s="230"/>
      <c r="T447" s="231"/>
      <c r="AT447" s="232" t="s">
        <v>191</v>
      </c>
      <c r="AU447" s="232" t="s">
        <v>85</v>
      </c>
      <c r="AV447" s="13" t="s">
        <v>85</v>
      </c>
      <c r="AW447" s="13" t="s">
        <v>32</v>
      </c>
      <c r="AX447" s="13" t="s">
        <v>76</v>
      </c>
      <c r="AY447" s="232" t="s">
        <v>182</v>
      </c>
    </row>
    <row r="448" spans="2:51" s="13" customFormat="1">
      <c r="B448" s="221"/>
      <c r="C448" s="222"/>
      <c r="D448" s="223" t="s">
        <v>191</v>
      </c>
      <c r="E448" s="224" t="s">
        <v>1</v>
      </c>
      <c r="F448" s="225" t="s">
        <v>618</v>
      </c>
      <c r="G448" s="222"/>
      <c r="H448" s="226">
        <v>0.12</v>
      </c>
      <c r="I448" s="227"/>
      <c r="J448" s="222"/>
      <c r="K448" s="222"/>
      <c r="L448" s="228"/>
      <c r="M448" s="229"/>
      <c r="N448" s="230"/>
      <c r="O448" s="230"/>
      <c r="P448" s="230"/>
      <c r="Q448" s="230"/>
      <c r="R448" s="230"/>
      <c r="S448" s="230"/>
      <c r="T448" s="231"/>
      <c r="AT448" s="232" t="s">
        <v>191</v>
      </c>
      <c r="AU448" s="232" t="s">
        <v>85</v>
      </c>
      <c r="AV448" s="13" t="s">
        <v>85</v>
      </c>
      <c r="AW448" s="13" t="s">
        <v>32</v>
      </c>
      <c r="AX448" s="13" t="s">
        <v>76</v>
      </c>
      <c r="AY448" s="232" t="s">
        <v>182</v>
      </c>
    </row>
    <row r="449" spans="1:65" s="13" customFormat="1">
      <c r="B449" s="221"/>
      <c r="C449" s="222"/>
      <c r="D449" s="223" t="s">
        <v>191</v>
      </c>
      <c r="E449" s="224" t="s">
        <v>1</v>
      </c>
      <c r="F449" s="225" t="s">
        <v>619</v>
      </c>
      <c r="G449" s="222"/>
      <c r="H449" s="226">
        <v>0.114</v>
      </c>
      <c r="I449" s="227"/>
      <c r="J449" s="222"/>
      <c r="K449" s="222"/>
      <c r="L449" s="228"/>
      <c r="M449" s="229"/>
      <c r="N449" s="230"/>
      <c r="O449" s="230"/>
      <c r="P449" s="230"/>
      <c r="Q449" s="230"/>
      <c r="R449" s="230"/>
      <c r="S449" s="230"/>
      <c r="T449" s="231"/>
      <c r="AT449" s="232" t="s">
        <v>191</v>
      </c>
      <c r="AU449" s="232" t="s">
        <v>85</v>
      </c>
      <c r="AV449" s="13" t="s">
        <v>85</v>
      </c>
      <c r="AW449" s="13" t="s">
        <v>32</v>
      </c>
      <c r="AX449" s="13" t="s">
        <v>76</v>
      </c>
      <c r="AY449" s="232" t="s">
        <v>182</v>
      </c>
    </row>
    <row r="450" spans="1:65" s="13" customFormat="1">
      <c r="B450" s="221"/>
      <c r="C450" s="222"/>
      <c r="D450" s="223" t="s">
        <v>191</v>
      </c>
      <c r="E450" s="224" t="s">
        <v>1</v>
      </c>
      <c r="F450" s="225" t="s">
        <v>620</v>
      </c>
      <c r="G450" s="222"/>
      <c r="H450" s="226">
        <v>0.432</v>
      </c>
      <c r="I450" s="227"/>
      <c r="J450" s="222"/>
      <c r="K450" s="222"/>
      <c r="L450" s="228"/>
      <c r="M450" s="229"/>
      <c r="N450" s="230"/>
      <c r="O450" s="230"/>
      <c r="P450" s="230"/>
      <c r="Q450" s="230"/>
      <c r="R450" s="230"/>
      <c r="S450" s="230"/>
      <c r="T450" s="231"/>
      <c r="AT450" s="232" t="s">
        <v>191</v>
      </c>
      <c r="AU450" s="232" t="s">
        <v>85</v>
      </c>
      <c r="AV450" s="13" t="s">
        <v>85</v>
      </c>
      <c r="AW450" s="13" t="s">
        <v>32</v>
      </c>
      <c r="AX450" s="13" t="s">
        <v>76</v>
      </c>
      <c r="AY450" s="232" t="s">
        <v>182</v>
      </c>
    </row>
    <row r="451" spans="1:65" s="15" customFormat="1">
      <c r="B451" s="244"/>
      <c r="C451" s="245"/>
      <c r="D451" s="223" t="s">
        <v>191</v>
      </c>
      <c r="E451" s="246" t="s">
        <v>1</v>
      </c>
      <c r="F451" s="247" t="s">
        <v>202</v>
      </c>
      <c r="G451" s="245"/>
      <c r="H451" s="248">
        <v>10.836999999999998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AT451" s="254" t="s">
        <v>191</v>
      </c>
      <c r="AU451" s="254" t="s">
        <v>85</v>
      </c>
      <c r="AV451" s="15" t="s">
        <v>189</v>
      </c>
      <c r="AW451" s="15" t="s">
        <v>32</v>
      </c>
      <c r="AX451" s="15" t="s">
        <v>83</v>
      </c>
      <c r="AY451" s="254" t="s">
        <v>182</v>
      </c>
    </row>
    <row r="452" spans="1:65" s="2" customFormat="1" ht="16.5" customHeight="1">
      <c r="A452" s="34"/>
      <c r="B452" s="35"/>
      <c r="C452" s="208" t="s">
        <v>621</v>
      </c>
      <c r="D452" s="208" t="s">
        <v>184</v>
      </c>
      <c r="E452" s="209" t="s">
        <v>622</v>
      </c>
      <c r="F452" s="210" t="s">
        <v>623</v>
      </c>
      <c r="G452" s="211" t="s">
        <v>331</v>
      </c>
      <c r="H452" s="212">
        <v>3.2349999999999999</v>
      </c>
      <c r="I452" s="213"/>
      <c r="J452" s="214">
        <f>ROUND(I452*H452,2)</f>
        <v>0</v>
      </c>
      <c r="K452" s="210" t="s">
        <v>188</v>
      </c>
      <c r="L452" s="39"/>
      <c r="M452" s="215" t="s">
        <v>1</v>
      </c>
      <c r="N452" s="216" t="s">
        <v>41</v>
      </c>
      <c r="O452" s="71"/>
      <c r="P452" s="217">
        <f>O452*H452</f>
        <v>0</v>
      </c>
      <c r="Q452" s="217">
        <v>0.26723000000000002</v>
      </c>
      <c r="R452" s="217">
        <f>Q452*H452</f>
        <v>0.86448905000000009</v>
      </c>
      <c r="S452" s="217">
        <v>0</v>
      </c>
      <c r="T452" s="218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219" t="s">
        <v>189</v>
      </c>
      <c r="AT452" s="219" t="s">
        <v>184</v>
      </c>
      <c r="AU452" s="219" t="s">
        <v>85</v>
      </c>
      <c r="AY452" s="17" t="s">
        <v>182</v>
      </c>
      <c r="BE452" s="220">
        <f>IF(N452="základní",J452,0)</f>
        <v>0</v>
      </c>
      <c r="BF452" s="220">
        <f>IF(N452="snížená",J452,0)</f>
        <v>0</v>
      </c>
      <c r="BG452" s="220">
        <f>IF(N452="zákl. přenesená",J452,0)</f>
        <v>0</v>
      </c>
      <c r="BH452" s="220">
        <f>IF(N452="sníž. přenesená",J452,0)</f>
        <v>0</v>
      </c>
      <c r="BI452" s="220">
        <f>IF(N452="nulová",J452,0)</f>
        <v>0</v>
      </c>
      <c r="BJ452" s="17" t="s">
        <v>83</v>
      </c>
      <c r="BK452" s="220">
        <f>ROUND(I452*H452,2)</f>
        <v>0</v>
      </c>
      <c r="BL452" s="17" t="s">
        <v>189</v>
      </c>
      <c r="BM452" s="219" t="s">
        <v>624</v>
      </c>
    </row>
    <row r="453" spans="1:65" s="13" customFormat="1">
      <c r="B453" s="221"/>
      <c r="C453" s="222"/>
      <c r="D453" s="223" t="s">
        <v>191</v>
      </c>
      <c r="E453" s="224" t="s">
        <v>1</v>
      </c>
      <c r="F453" s="225" t="s">
        <v>625</v>
      </c>
      <c r="G453" s="222"/>
      <c r="H453" s="226">
        <v>2.2050000000000001</v>
      </c>
      <c r="I453" s="227"/>
      <c r="J453" s="222"/>
      <c r="K453" s="222"/>
      <c r="L453" s="228"/>
      <c r="M453" s="229"/>
      <c r="N453" s="230"/>
      <c r="O453" s="230"/>
      <c r="P453" s="230"/>
      <c r="Q453" s="230"/>
      <c r="R453" s="230"/>
      <c r="S453" s="230"/>
      <c r="T453" s="231"/>
      <c r="AT453" s="232" t="s">
        <v>191</v>
      </c>
      <c r="AU453" s="232" t="s">
        <v>85</v>
      </c>
      <c r="AV453" s="13" t="s">
        <v>85</v>
      </c>
      <c r="AW453" s="13" t="s">
        <v>32</v>
      </c>
      <c r="AX453" s="13" t="s">
        <v>76</v>
      </c>
      <c r="AY453" s="232" t="s">
        <v>182</v>
      </c>
    </row>
    <row r="454" spans="1:65" s="13" customFormat="1">
      <c r="B454" s="221"/>
      <c r="C454" s="222"/>
      <c r="D454" s="223" t="s">
        <v>191</v>
      </c>
      <c r="E454" s="224" t="s">
        <v>1</v>
      </c>
      <c r="F454" s="225" t="s">
        <v>626</v>
      </c>
      <c r="G454" s="222"/>
      <c r="H454" s="226">
        <v>1.03</v>
      </c>
      <c r="I454" s="227"/>
      <c r="J454" s="222"/>
      <c r="K454" s="222"/>
      <c r="L454" s="228"/>
      <c r="M454" s="229"/>
      <c r="N454" s="230"/>
      <c r="O454" s="230"/>
      <c r="P454" s="230"/>
      <c r="Q454" s="230"/>
      <c r="R454" s="230"/>
      <c r="S454" s="230"/>
      <c r="T454" s="231"/>
      <c r="AT454" s="232" t="s">
        <v>191</v>
      </c>
      <c r="AU454" s="232" t="s">
        <v>85</v>
      </c>
      <c r="AV454" s="13" t="s">
        <v>85</v>
      </c>
      <c r="AW454" s="13" t="s">
        <v>32</v>
      </c>
      <c r="AX454" s="13" t="s">
        <v>76</v>
      </c>
      <c r="AY454" s="232" t="s">
        <v>182</v>
      </c>
    </row>
    <row r="455" spans="1:65" s="15" customFormat="1">
      <c r="B455" s="244"/>
      <c r="C455" s="245"/>
      <c r="D455" s="223" t="s">
        <v>191</v>
      </c>
      <c r="E455" s="246" t="s">
        <v>1</v>
      </c>
      <c r="F455" s="247" t="s">
        <v>202</v>
      </c>
      <c r="G455" s="245"/>
      <c r="H455" s="248">
        <v>3.2350000000000003</v>
      </c>
      <c r="I455" s="249"/>
      <c r="J455" s="245"/>
      <c r="K455" s="245"/>
      <c r="L455" s="250"/>
      <c r="M455" s="251"/>
      <c r="N455" s="252"/>
      <c r="O455" s="252"/>
      <c r="P455" s="252"/>
      <c r="Q455" s="252"/>
      <c r="R455" s="252"/>
      <c r="S455" s="252"/>
      <c r="T455" s="253"/>
      <c r="AT455" s="254" t="s">
        <v>191</v>
      </c>
      <c r="AU455" s="254" t="s">
        <v>85</v>
      </c>
      <c r="AV455" s="15" t="s">
        <v>189</v>
      </c>
      <c r="AW455" s="15" t="s">
        <v>32</v>
      </c>
      <c r="AX455" s="15" t="s">
        <v>83</v>
      </c>
      <c r="AY455" s="254" t="s">
        <v>182</v>
      </c>
    </row>
    <row r="456" spans="1:65" s="12" customFormat="1" ht="22.9" customHeight="1">
      <c r="B456" s="192"/>
      <c r="C456" s="193"/>
      <c r="D456" s="194" t="s">
        <v>75</v>
      </c>
      <c r="E456" s="206" t="s">
        <v>189</v>
      </c>
      <c r="F456" s="206" t="s">
        <v>627</v>
      </c>
      <c r="G456" s="193"/>
      <c r="H456" s="193"/>
      <c r="I456" s="196"/>
      <c r="J456" s="207">
        <f>BK456</f>
        <v>0</v>
      </c>
      <c r="K456" s="193"/>
      <c r="L456" s="198"/>
      <c r="M456" s="199"/>
      <c r="N456" s="200"/>
      <c r="O456" s="200"/>
      <c r="P456" s="201">
        <f>SUM(P457:P486)</f>
        <v>0</v>
      </c>
      <c r="Q456" s="200"/>
      <c r="R456" s="201">
        <f>SUM(R457:R486)</f>
        <v>26.719548800000002</v>
      </c>
      <c r="S456" s="200"/>
      <c r="T456" s="202">
        <f>SUM(T457:T486)</f>
        <v>0</v>
      </c>
      <c r="AR456" s="203" t="s">
        <v>83</v>
      </c>
      <c r="AT456" s="204" t="s">
        <v>75</v>
      </c>
      <c r="AU456" s="204" t="s">
        <v>83</v>
      </c>
      <c r="AY456" s="203" t="s">
        <v>182</v>
      </c>
      <c r="BK456" s="205">
        <f>SUM(BK457:BK486)</f>
        <v>0</v>
      </c>
    </row>
    <row r="457" spans="1:65" s="2" customFormat="1" ht="16.5" customHeight="1">
      <c r="A457" s="34"/>
      <c r="B457" s="35"/>
      <c r="C457" s="208" t="s">
        <v>628</v>
      </c>
      <c r="D457" s="208" t="s">
        <v>184</v>
      </c>
      <c r="E457" s="209" t="s">
        <v>629</v>
      </c>
      <c r="F457" s="210" t="s">
        <v>630</v>
      </c>
      <c r="G457" s="211" t="s">
        <v>414</v>
      </c>
      <c r="H457" s="212">
        <v>12</v>
      </c>
      <c r="I457" s="213"/>
      <c r="J457" s="214">
        <f>ROUND(I457*H457,2)</f>
        <v>0</v>
      </c>
      <c r="K457" s="210" t="s">
        <v>188</v>
      </c>
      <c r="L457" s="39"/>
      <c r="M457" s="215" t="s">
        <v>1</v>
      </c>
      <c r="N457" s="216" t="s">
        <v>41</v>
      </c>
      <c r="O457" s="71"/>
      <c r="P457" s="217">
        <f>O457*H457</f>
        <v>0</v>
      </c>
      <c r="Q457" s="217">
        <v>1.2500000000000001E-2</v>
      </c>
      <c r="R457" s="217">
        <f>Q457*H457</f>
        <v>0.15000000000000002</v>
      </c>
      <c r="S457" s="217">
        <v>0</v>
      </c>
      <c r="T457" s="218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219" t="s">
        <v>189</v>
      </c>
      <c r="AT457" s="219" t="s">
        <v>184</v>
      </c>
      <c r="AU457" s="219" t="s">
        <v>85</v>
      </c>
      <c r="AY457" s="17" t="s">
        <v>182</v>
      </c>
      <c r="BE457" s="220">
        <f>IF(N457="základní",J457,0)</f>
        <v>0</v>
      </c>
      <c r="BF457" s="220">
        <f>IF(N457="snížená",J457,0)</f>
        <v>0</v>
      </c>
      <c r="BG457" s="220">
        <f>IF(N457="zákl. přenesená",J457,0)</f>
        <v>0</v>
      </c>
      <c r="BH457" s="220">
        <f>IF(N457="sníž. přenesená",J457,0)</f>
        <v>0</v>
      </c>
      <c r="BI457" s="220">
        <f>IF(N457="nulová",J457,0)</f>
        <v>0</v>
      </c>
      <c r="BJ457" s="17" t="s">
        <v>83</v>
      </c>
      <c r="BK457" s="220">
        <f>ROUND(I457*H457,2)</f>
        <v>0</v>
      </c>
      <c r="BL457" s="17" t="s">
        <v>189</v>
      </c>
      <c r="BM457" s="219" t="s">
        <v>631</v>
      </c>
    </row>
    <row r="458" spans="1:65" s="2" customFormat="1" ht="16.5" customHeight="1">
      <c r="A458" s="34"/>
      <c r="B458" s="35"/>
      <c r="C458" s="208" t="s">
        <v>632</v>
      </c>
      <c r="D458" s="208" t="s">
        <v>184</v>
      </c>
      <c r="E458" s="209" t="s">
        <v>633</v>
      </c>
      <c r="F458" s="210" t="s">
        <v>634</v>
      </c>
      <c r="G458" s="211" t="s">
        <v>414</v>
      </c>
      <c r="H458" s="212">
        <v>2</v>
      </c>
      <c r="I458" s="213"/>
      <c r="J458" s="214">
        <f>ROUND(I458*H458,2)</f>
        <v>0</v>
      </c>
      <c r="K458" s="210" t="s">
        <v>188</v>
      </c>
      <c r="L458" s="39"/>
      <c r="M458" s="215" t="s">
        <v>1</v>
      </c>
      <c r="N458" s="216" t="s">
        <v>41</v>
      </c>
      <c r="O458" s="71"/>
      <c r="P458" s="217">
        <f>O458*H458</f>
        <v>0</v>
      </c>
      <c r="Q458" s="217">
        <v>4.9829999999999999E-2</v>
      </c>
      <c r="R458" s="217">
        <f>Q458*H458</f>
        <v>9.9659999999999999E-2</v>
      </c>
      <c r="S458" s="217">
        <v>0</v>
      </c>
      <c r="T458" s="218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219" t="s">
        <v>189</v>
      </c>
      <c r="AT458" s="219" t="s">
        <v>184</v>
      </c>
      <c r="AU458" s="219" t="s">
        <v>85</v>
      </c>
      <c r="AY458" s="17" t="s">
        <v>182</v>
      </c>
      <c r="BE458" s="220">
        <f>IF(N458="základní",J458,0)</f>
        <v>0</v>
      </c>
      <c r="BF458" s="220">
        <f>IF(N458="snížená",J458,0)</f>
        <v>0</v>
      </c>
      <c r="BG458" s="220">
        <f>IF(N458="zákl. přenesená",J458,0)</f>
        <v>0</v>
      </c>
      <c r="BH458" s="220">
        <f>IF(N458="sníž. přenesená",J458,0)</f>
        <v>0</v>
      </c>
      <c r="BI458" s="220">
        <f>IF(N458="nulová",J458,0)</f>
        <v>0</v>
      </c>
      <c r="BJ458" s="17" t="s">
        <v>83</v>
      </c>
      <c r="BK458" s="220">
        <f>ROUND(I458*H458,2)</f>
        <v>0</v>
      </c>
      <c r="BL458" s="17" t="s">
        <v>189</v>
      </c>
      <c r="BM458" s="219" t="s">
        <v>635</v>
      </c>
    </row>
    <row r="459" spans="1:65" s="2" customFormat="1" ht="16.5" customHeight="1">
      <c r="A459" s="34"/>
      <c r="B459" s="35"/>
      <c r="C459" s="208" t="s">
        <v>636</v>
      </c>
      <c r="D459" s="208" t="s">
        <v>184</v>
      </c>
      <c r="E459" s="209" t="s">
        <v>637</v>
      </c>
      <c r="F459" s="210" t="s">
        <v>638</v>
      </c>
      <c r="G459" s="211" t="s">
        <v>414</v>
      </c>
      <c r="H459" s="212">
        <v>3</v>
      </c>
      <c r="I459" s="213"/>
      <c r="J459" s="214">
        <f>ROUND(I459*H459,2)</f>
        <v>0</v>
      </c>
      <c r="K459" s="210" t="s">
        <v>188</v>
      </c>
      <c r="L459" s="39"/>
      <c r="M459" s="215" t="s">
        <v>1</v>
      </c>
      <c r="N459" s="216" t="s">
        <v>41</v>
      </c>
      <c r="O459" s="71"/>
      <c r="P459" s="217">
        <f>O459*H459</f>
        <v>0</v>
      </c>
      <c r="Q459" s="217">
        <v>0.13807</v>
      </c>
      <c r="R459" s="217">
        <f>Q459*H459</f>
        <v>0.41420999999999997</v>
      </c>
      <c r="S459" s="217">
        <v>0</v>
      </c>
      <c r="T459" s="218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219" t="s">
        <v>189</v>
      </c>
      <c r="AT459" s="219" t="s">
        <v>184</v>
      </c>
      <c r="AU459" s="219" t="s">
        <v>85</v>
      </c>
      <c r="AY459" s="17" t="s">
        <v>182</v>
      </c>
      <c r="BE459" s="220">
        <f>IF(N459="základní",J459,0)</f>
        <v>0</v>
      </c>
      <c r="BF459" s="220">
        <f>IF(N459="snížená",J459,0)</f>
        <v>0</v>
      </c>
      <c r="BG459" s="220">
        <f>IF(N459="zákl. přenesená",J459,0)</f>
        <v>0</v>
      </c>
      <c r="BH459" s="220">
        <f>IF(N459="sníž. přenesená",J459,0)</f>
        <v>0</v>
      </c>
      <c r="BI459" s="220">
        <f>IF(N459="nulová",J459,0)</f>
        <v>0</v>
      </c>
      <c r="BJ459" s="17" t="s">
        <v>83</v>
      </c>
      <c r="BK459" s="220">
        <f>ROUND(I459*H459,2)</f>
        <v>0</v>
      </c>
      <c r="BL459" s="17" t="s">
        <v>189</v>
      </c>
      <c r="BM459" s="219" t="s">
        <v>639</v>
      </c>
    </row>
    <row r="460" spans="1:65" s="2" customFormat="1" ht="16.5" customHeight="1">
      <c r="A460" s="34"/>
      <c r="B460" s="35"/>
      <c r="C460" s="208" t="s">
        <v>640</v>
      </c>
      <c r="D460" s="208" t="s">
        <v>184</v>
      </c>
      <c r="E460" s="209" t="s">
        <v>641</v>
      </c>
      <c r="F460" s="210" t="s">
        <v>642</v>
      </c>
      <c r="G460" s="211" t="s">
        <v>187</v>
      </c>
      <c r="H460" s="212">
        <v>10.002000000000001</v>
      </c>
      <c r="I460" s="213"/>
      <c r="J460" s="214">
        <f>ROUND(I460*H460,2)</f>
        <v>0</v>
      </c>
      <c r="K460" s="210" t="s">
        <v>188</v>
      </c>
      <c r="L460" s="39"/>
      <c r="M460" s="215" t="s">
        <v>1</v>
      </c>
      <c r="N460" s="216" t="s">
        <v>41</v>
      </c>
      <c r="O460" s="71"/>
      <c r="P460" s="217">
        <f>O460*H460</f>
        <v>0</v>
      </c>
      <c r="Q460" s="217">
        <v>2.45343</v>
      </c>
      <c r="R460" s="217">
        <f>Q460*H460</f>
        <v>24.53920686</v>
      </c>
      <c r="S460" s="217">
        <v>0</v>
      </c>
      <c r="T460" s="218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219" t="s">
        <v>189</v>
      </c>
      <c r="AT460" s="219" t="s">
        <v>184</v>
      </c>
      <c r="AU460" s="219" t="s">
        <v>85</v>
      </c>
      <c r="AY460" s="17" t="s">
        <v>182</v>
      </c>
      <c r="BE460" s="220">
        <f>IF(N460="základní",J460,0)</f>
        <v>0</v>
      </c>
      <c r="BF460" s="220">
        <f>IF(N460="snížená",J460,0)</f>
        <v>0</v>
      </c>
      <c r="BG460" s="220">
        <f>IF(N460="zákl. přenesená",J460,0)</f>
        <v>0</v>
      </c>
      <c r="BH460" s="220">
        <f>IF(N460="sníž. přenesená",J460,0)</f>
        <v>0</v>
      </c>
      <c r="BI460" s="220">
        <f>IF(N460="nulová",J460,0)</f>
        <v>0</v>
      </c>
      <c r="BJ460" s="17" t="s">
        <v>83</v>
      </c>
      <c r="BK460" s="220">
        <f>ROUND(I460*H460,2)</f>
        <v>0</v>
      </c>
      <c r="BL460" s="17" t="s">
        <v>189</v>
      </c>
      <c r="BM460" s="219" t="s">
        <v>643</v>
      </c>
    </row>
    <row r="461" spans="1:65" s="13" customFormat="1">
      <c r="B461" s="221"/>
      <c r="C461" s="222"/>
      <c r="D461" s="223" t="s">
        <v>191</v>
      </c>
      <c r="E461" s="224" t="s">
        <v>1</v>
      </c>
      <c r="F461" s="225" t="s">
        <v>644</v>
      </c>
      <c r="G461" s="222"/>
      <c r="H461" s="226">
        <v>0.60399999999999998</v>
      </c>
      <c r="I461" s="227"/>
      <c r="J461" s="222"/>
      <c r="K461" s="222"/>
      <c r="L461" s="228"/>
      <c r="M461" s="229"/>
      <c r="N461" s="230"/>
      <c r="O461" s="230"/>
      <c r="P461" s="230"/>
      <c r="Q461" s="230"/>
      <c r="R461" s="230"/>
      <c r="S461" s="230"/>
      <c r="T461" s="231"/>
      <c r="AT461" s="232" t="s">
        <v>191</v>
      </c>
      <c r="AU461" s="232" t="s">
        <v>85</v>
      </c>
      <c r="AV461" s="13" t="s">
        <v>85</v>
      </c>
      <c r="AW461" s="13" t="s">
        <v>32</v>
      </c>
      <c r="AX461" s="13" t="s">
        <v>76</v>
      </c>
      <c r="AY461" s="232" t="s">
        <v>182</v>
      </c>
    </row>
    <row r="462" spans="1:65" s="13" customFormat="1">
      <c r="B462" s="221"/>
      <c r="C462" s="222"/>
      <c r="D462" s="223" t="s">
        <v>191</v>
      </c>
      <c r="E462" s="224" t="s">
        <v>1</v>
      </c>
      <c r="F462" s="225" t="s">
        <v>645</v>
      </c>
      <c r="G462" s="222"/>
      <c r="H462" s="226">
        <v>9.3979999999999997</v>
      </c>
      <c r="I462" s="227"/>
      <c r="J462" s="222"/>
      <c r="K462" s="222"/>
      <c r="L462" s="228"/>
      <c r="M462" s="229"/>
      <c r="N462" s="230"/>
      <c r="O462" s="230"/>
      <c r="P462" s="230"/>
      <c r="Q462" s="230"/>
      <c r="R462" s="230"/>
      <c r="S462" s="230"/>
      <c r="T462" s="231"/>
      <c r="AT462" s="232" t="s">
        <v>191</v>
      </c>
      <c r="AU462" s="232" t="s">
        <v>85</v>
      </c>
      <c r="AV462" s="13" t="s">
        <v>85</v>
      </c>
      <c r="AW462" s="13" t="s">
        <v>32</v>
      </c>
      <c r="AX462" s="13" t="s">
        <v>76</v>
      </c>
      <c r="AY462" s="232" t="s">
        <v>182</v>
      </c>
    </row>
    <row r="463" spans="1:65" s="15" customFormat="1">
      <c r="B463" s="244"/>
      <c r="C463" s="245"/>
      <c r="D463" s="223" t="s">
        <v>191</v>
      </c>
      <c r="E463" s="246" t="s">
        <v>1</v>
      </c>
      <c r="F463" s="247" t="s">
        <v>646</v>
      </c>
      <c r="G463" s="245"/>
      <c r="H463" s="248">
        <v>10.001999999999999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AT463" s="254" t="s">
        <v>191</v>
      </c>
      <c r="AU463" s="254" t="s">
        <v>85</v>
      </c>
      <c r="AV463" s="15" t="s">
        <v>189</v>
      </c>
      <c r="AW463" s="15" t="s">
        <v>32</v>
      </c>
      <c r="AX463" s="15" t="s">
        <v>83</v>
      </c>
      <c r="AY463" s="254" t="s">
        <v>182</v>
      </c>
    </row>
    <row r="464" spans="1:65" s="2" customFormat="1" ht="16.5" customHeight="1">
      <c r="A464" s="34"/>
      <c r="B464" s="35"/>
      <c r="C464" s="208" t="s">
        <v>647</v>
      </c>
      <c r="D464" s="208" t="s">
        <v>184</v>
      </c>
      <c r="E464" s="209" t="s">
        <v>648</v>
      </c>
      <c r="F464" s="210" t="s">
        <v>649</v>
      </c>
      <c r="G464" s="211" t="s">
        <v>301</v>
      </c>
      <c r="H464" s="212">
        <v>0.623</v>
      </c>
      <c r="I464" s="213"/>
      <c r="J464" s="214">
        <f>ROUND(I464*H464,2)</f>
        <v>0</v>
      </c>
      <c r="K464" s="210" t="s">
        <v>188</v>
      </c>
      <c r="L464" s="39"/>
      <c r="M464" s="215" t="s">
        <v>1</v>
      </c>
      <c r="N464" s="216" t="s">
        <v>41</v>
      </c>
      <c r="O464" s="71"/>
      <c r="P464" s="217">
        <f>O464*H464</f>
        <v>0</v>
      </c>
      <c r="Q464" s="217">
        <v>1.0551600000000001</v>
      </c>
      <c r="R464" s="217">
        <f>Q464*H464</f>
        <v>0.65736468000000003</v>
      </c>
      <c r="S464" s="217">
        <v>0</v>
      </c>
      <c r="T464" s="218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219" t="s">
        <v>189</v>
      </c>
      <c r="AT464" s="219" t="s">
        <v>184</v>
      </c>
      <c r="AU464" s="219" t="s">
        <v>85</v>
      </c>
      <c r="AY464" s="17" t="s">
        <v>182</v>
      </c>
      <c r="BE464" s="220">
        <f>IF(N464="základní",J464,0)</f>
        <v>0</v>
      </c>
      <c r="BF464" s="220">
        <f>IF(N464="snížená",J464,0)</f>
        <v>0</v>
      </c>
      <c r="BG464" s="220">
        <f>IF(N464="zákl. přenesená",J464,0)</f>
        <v>0</v>
      </c>
      <c r="BH464" s="220">
        <f>IF(N464="sníž. přenesená",J464,0)</f>
        <v>0</v>
      </c>
      <c r="BI464" s="220">
        <f>IF(N464="nulová",J464,0)</f>
        <v>0</v>
      </c>
      <c r="BJ464" s="17" t="s">
        <v>83</v>
      </c>
      <c r="BK464" s="220">
        <f>ROUND(I464*H464,2)</f>
        <v>0</v>
      </c>
      <c r="BL464" s="17" t="s">
        <v>189</v>
      </c>
      <c r="BM464" s="219" t="s">
        <v>650</v>
      </c>
    </row>
    <row r="465" spans="1:65" s="13" customFormat="1">
      <c r="B465" s="221"/>
      <c r="C465" s="222"/>
      <c r="D465" s="223" t="s">
        <v>191</v>
      </c>
      <c r="E465" s="224" t="s">
        <v>1</v>
      </c>
      <c r="F465" s="225" t="s">
        <v>651</v>
      </c>
      <c r="G465" s="222"/>
      <c r="H465" s="226">
        <v>0.623</v>
      </c>
      <c r="I465" s="227"/>
      <c r="J465" s="222"/>
      <c r="K465" s="222"/>
      <c r="L465" s="228"/>
      <c r="M465" s="229"/>
      <c r="N465" s="230"/>
      <c r="O465" s="230"/>
      <c r="P465" s="230"/>
      <c r="Q465" s="230"/>
      <c r="R465" s="230"/>
      <c r="S465" s="230"/>
      <c r="T465" s="231"/>
      <c r="AT465" s="232" t="s">
        <v>191</v>
      </c>
      <c r="AU465" s="232" t="s">
        <v>85</v>
      </c>
      <c r="AV465" s="13" t="s">
        <v>85</v>
      </c>
      <c r="AW465" s="13" t="s">
        <v>32</v>
      </c>
      <c r="AX465" s="13" t="s">
        <v>83</v>
      </c>
      <c r="AY465" s="232" t="s">
        <v>182</v>
      </c>
    </row>
    <row r="466" spans="1:65" s="2" customFormat="1" ht="16.5" customHeight="1">
      <c r="A466" s="34"/>
      <c r="B466" s="35"/>
      <c r="C466" s="208" t="s">
        <v>652</v>
      </c>
      <c r="D466" s="208" t="s">
        <v>184</v>
      </c>
      <c r="E466" s="209" t="s">
        <v>653</v>
      </c>
      <c r="F466" s="210" t="s">
        <v>654</v>
      </c>
      <c r="G466" s="211" t="s">
        <v>414</v>
      </c>
      <c r="H466" s="212">
        <v>4</v>
      </c>
      <c r="I466" s="213"/>
      <c r="J466" s="214">
        <f>ROUND(I466*H466,2)</f>
        <v>0</v>
      </c>
      <c r="K466" s="210" t="s">
        <v>188</v>
      </c>
      <c r="L466" s="39"/>
      <c r="M466" s="215" t="s">
        <v>1</v>
      </c>
      <c r="N466" s="216" t="s">
        <v>41</v>
      </c>
      <c r="O466" s="71"/>
      <c r="P466" s="217">
        <f>O466*H466</f>
        <v>0</v>
      </c>
      <c r="Q466" s="217">
        <v>2.2780000000000002E-2</v>
      </c>
      <c r="R466" s="217">
        <f>Q466*H466</f>
        <v>9.1120000000000007E-2</v>
      </c>
      <c r="S466" s="217">
        <v>0</v>
      </c>
      <c r="T466" s="218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219" t="s">
        <v>189</v>
      </c>
      <c r="AT466" s="219" t="s">
        <v>184</v>
      </c>
      <c r="AU466" s="219" t="s">
        <v>85</v>
      </c>
      <c r="AY466" s="17" t="s">
        <v>182</v>
      </c>
      <c r="BE466" s="220">
        <f>IF(N466="základní",J466,0)</f>
        <v>0</v>
      </c>
      <c r="BF466" s="220">
        <f>IF(N466="snížená",J466,0)</f>
        <v>0</v>
      </c>
      <c r="BG466" s="220">
        <f>IF(N466="zákl. přenesená",J466,0)</f>
        <v>0</v>
      </c>
      <c r="BH466" s="220">
        <f>IF(N466="sníž. přenesená",J466,0)</f>
        <v>0</v>
      </c>
      <c r="BI466" s="220">
        <f>IF(N466="nulová",J466,0)</f>
        <v>0</v>
      </c>
      <c r="BJ466" s="17" t="s">
        <v>83</v>
      </c>
      <c r="BK466" s="220">
        <f>ROUND(I466*H466,2)</f>
        <v>0</v>
      </c>
      <c r="BL466" s="17" t="s">
        <v>189</v>
      </c>
      <c r="BM466" s="219" t="s">
        <v>655</v>
      </c>
    </row>
    <row r="467" spans="1:65" s="13" customFormat="1">
      <c r="B467" s="221"/>
      <c r="C467" s="222"/>
      <c r="D467" s="223" t="s">
        <v>191</v>
      </c>
      <c r="E467" s="224" t="s">
        <v>1</v>
      </c>
      <c r="F467" s="225" t="s">
        <v>656</v>
      </c>
      <c r="G467" s="222"/>
      <c r="H467" s="226">
        <v>2</v>
      </c>
      <c r="I467" s="227"/>
      <c r="J467" s="222"/>
      <c r="K467" s="222"/>
      <c r="L467" s="228"/>
      <c r="M467" s="229"/>
      <c r="N467" s="230"/>
      <c r="O467" s="230"/>
      <c r="P467" s="230"/>
      <c r="Q467" s="230"/>
      <c r="R467" s="230"/>
      <c r="S467" s="230"/>
      <c r="T467" s="231"/>
      <c r="AT467" s="232" t="s">
        <v>191</v>
      </c>
      <c r="AU467" s="232" t="s">
        <v>85</v>
      </c>
      <c r="AV467" s="13" t="s">
        <v>85</v>
      </c>
      <c r="AW467" s="13" t="s">
        <v>32</v>
      </c>
      <c r="AX467" s="13" t="s">
        <v>76</v>
      </c>
      <c r="AY467" s="232" t="s">
        <v>182</v>
      </c>
    </row>
    <row r="468" spans="1:65" s="13" customFormat="1">
      <c r="B468" s="221"/>
      <c r="C468" s="222"/>
      <c r="D468" s="223" t="s">
        <v>191</v>
      </c>
      <c r="E468" s="224" t="s">
        <v>1</v>
      </c>
      <c r="F468" s="225" t="s">
        <v>657</v>
      </c>
      <c r="G468" s="222"/>
      <c r="H468" s="226">
        <v>2</v>
      </c>
      <c r="I468" s="227"/>
      <c r="J468" s="222"/>
      <c r="K468" s="222"/>
      <c r="L468" s="228"/>
      <c r="M468" s="229"/>
      <c r="N468" s="230"/>
      <c r="O468" s="230"/>
      <c r="P468" s="230"/>
      <c r="Q468" s="230"/>
      <c r="R468" s="230"/>
      <c r="S468" s="230"/>
      <c r="T468" s="231"/>
      <c r="AT468" s="232" t="s">
        <v>191</v>
      </c>
      <c r="AU468" s="232" t="s">
        <v>85</v>
      </c>
      <c r="AV468" s="13" t="s">
        <v>85</v>
      </c>
      <c r="AW468" s="13" t="s">
        <v>32</v>
      </c>
      <c r="AX468" s="13" t="s">
        <v>76</v>
      </c>
      <c r="AY468" s="232" t="s">
        <v>182</v>
      </c>
    </row>
    <row r="469" spans="1:65" s="15" customFormat="1">
      <c r="B469" s="244"/>
      <c r="C469" s="245"/>
      <c r="D469" s="223" t="s">
        <v>191</v>
      </c>
      <c r="E469" s="246" t="s">
        <v>1</v>
      </c>
      <c r="F469" s="247" t="s">
        <v>202</v>
      </c>
      <c r="G469" s="245"/>
      <c r="H469" s="248">
        <v>4</v>
      </c>
      <c r="I469" s="249"/>
      <c r="J469" s="245"/>
      <c r="K469" s="245"/>
      <c r="L469" s="250"/>
      <c r="M469" s="251"/>
      <c r="N469" s="252"/>
      <c r="O469" s="252"/>
      <c r="P469" s="252"/>
      <c r="Q469" s="252"/>
      <c r="R469" s="252"/>
      <c r="S469" s="252"/>
      <c r="T469" s="253"/>
      <c r="AT469" s="254" t="s">
        <v>191</v>
      </c>
      <c r="AU469" s="254" t="s">
        <v>85</v>
      </c>
      <c r="AV469" s="15" t="s">
        <v>189</v>
      </c>
      <c r="AW469" s="15" t="s">
        <v>32</v>
      </c>
      <c r="AX469" s="15" t="s">
        <v>83</v>
      </c>
      <c r="AY469" s="254" t="s">
        <v>182</v>
      </c>
    </row>
    <row r="470" spans="1:65" s="2" customFormat="1" ht="16.5" customHeight="1">
      <c r="A470" s="34"/>
      <c r="B470" s="35"/>
      <c r="C470" s="208" t="s">
        <v>658</v>
      </c>
      <c r="D470" s="208" t="s">
        <v>184</v>
      </c>
      <c r="E470" s="209" t="s">
        <v>659</v>
      </c>
      <c r="F470" s="210" t="s">
        <v>660</v>
      </c>
      <c r="G470" s="211" t="s">
        <v>187</v>
      </c>
      <c r="H470" s="212">
        <v>0.30199999999999999</v>
      </c>
      <c r="I470" s="213"/>
      <c r="J470" s="214">
        <f>ROUND(I470*H470,2)</f>
        <v>0</v>
      </c>
      <c r="K470" s="210" t="s">
        <v>188</v>
      </c>
      <c r="L470" s="39"/>
      <c r="M470" s="215" t="s">
        <v>1</v>
      </c>
      <c r="N470" s="216" t="s">
        <v>41</v>
      </c>
      <c r="O470" s="71"/>
      <c r="P470" s="217">
        <f>O470*H470</f>
        <v>0</v>
      </c>
      <c r="Q470" s="217">
        <v>2.4533999999999998</v>
      </c>
      <c r="R470" s="217">
        <f>Q470*H470</f>
        <v>0.74092679999999989</v>
      </c>
      <c r="S470" s="217">
        <v>0</v>
      </c>
      <c r="T470" s="218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219" t="s">
        <v>189</v>
      </c>
      <c r="AT470" s="219" t="s">
        <v>184</v>
      </c>
      <c r="AU470" s="219" t="s">
        <v>85</v>
      </c>
      <c r="AY470" s="17" t="s">
        <v>182</v>
      </c>
      <c r="BE470" s="220">
        <f>IF(N470="základní",J470,0)</f>
        <v>0</v>
      </c>
      <c r="BF470" s="220">
        <f>IF(N470="snížená",J470,0)</f>
        <v>0</v>
      </c>
      <c r="BG470" s="220">
        <f>IF(N470="zákl. přenesená",J470,0)</f>
        <v>0</v>
      </c>
      <c r="BH470" s="220">
        <f>IF(N470="sníž. přenesená",J470,0)</f>
        <v>0</v>
      </c>
      <c r="BI470" s="220">
        <f>IF(N470="nulová",J470,0)</f>
        <v>0</v>
      </c>
      <c r="BJ470" s="17" t="s">
        <v>83</v>
      </c>
      <c r="BK470" s="220">
        <f>ROUND(I470*H470,2)</f>
        <v>0</v>
      </c>
      <c r="BL470" s="17" t="s">
        <v>189</v>
      </c>
      <c r="BM470" s="219" t="s">
        <v>661</v>
      </c>
    </row>
    <row r="471" spans="1:65" s="13" customFormat="1">
      <c r="B471" s="221"/>
      <c r="C471" s="222"/>
      <c r="D471" s="223" t="s">
        <v>191</v>
      </c>
      <c r="E471" s="224" t="s">
        <v>1</v>
      </c>
      <c r="F471" s="225" t="s">
        <v>662</v>
      </c>
      <c r="G471" s="222"/>
      <c r="H471" s="226">
        <v>0.16200000000000001</v>
      </c>
      <c r="I471" s="227"/>
      <c r="J471" s="222"/>
      <c r="K471" s="222"/>
      <c r="L471" s="228"/>
      <c r="M471" s="229"/>
      <c r="N471" s="230"/>
      <c r="O471" s="230"/>
      <c r="P471" s="230"/>
      <c r="Q471" s="230"/>
      <c r="R471" s="230"/>
      <c r="S471" s="230"/>
      <c r="T471" s="231"/>
      <c r="AT471" s="232" t="s">
        <v>191</v>
      </c>
      <c r="AU471" s="232" t="s">
        <v>85</v>
      </c>
      <c r="AV471" s="13" t="s">
        <v>85</v>
      </c>
      <c r="AW471" s="13" t="s">
        <v>32</v>
      </c>
      <c r="AX471" s="13" t="s">
        <v>76</v>
      </c>
      <c r="AY471" s="232" t="s">
        <v>182</v>
      </c>
    </row>
    <row r="472" spans="1:65" s="13" customFormat="1">
      <c r="B472" s="221"/>
      <c r="C472" s="222"/>
      <c r="D472" s="223" t="s">
        <v>191</v>
      </c>
      <c r="E472" s="224" t="s">
        <v>1</v>
      </c>
      <c r="F472" s="225" t="s">
        <v>663</v>
      </c>
      <c r="G472" s="222"/>
      <c r="H472" s="226">
        <v>0.14000000000000001</v>
      </c>
      <c r="I472" s="227"/>
      <c r="J472" s="222"/>
      <c r="K472" s="222"/>
      <c r="L472" s="228"/>
      <c r="M472" s="229"/>
      <c r="N472" s="230"/>
      <c r="O472" s="230"/>
      <c r="P472" s="230"/>
      <c r="Q472" s="230"/>
      <c r="R472" s="230"/>
      <c r="S472" s="230"/>
      <c r="T472" s="231"/>
      <c r="AT472" s="232" t="s">
        <v>191</v>
      </c>
      <c r="AU472" s="232" t="s">
        <v>85</v>
      </c>
      <c r="AV472" s="13" t="s">
        <v>85</v>
      </c>
      <c r="AW472" s="13" t="s">
        <v>32</v>
      </c>
      <c r="AX472" s="13" t="s">
        <v>76</v>
      </c>
      <c r="AY472" s="232" t="s">
        <v>182</v>
      </c>
    </row>
    <row r="473" spans="1:65" s="15" customFormat="1">
      <c r="B473" s="244"/>
      <c r="C473" s="245"/>
      <c r="D473" s="223" t="s">
        <v>191</v>
      </c>
      <c r="E473" s="246" t="s">
        <v>1</v>
      </c>
      <c r="F473" s="247" t="s">
        <v>202</v>
      </c>
      <c r="G473" s="245"/>
      <c r="H473" s="248">
        <v>0.30200000000000005</v>
      </c>
      <c r="I473" s="249"/>
      <c r="J473" s="245"/>
      <c r="K473" s="245"/>
      <c r="L473" s="250"/>
      <c r="M473" s="251"/>
      <c r="N473" s="252"/>
      <c r="O473" s="252"/>
      <c r="P473" s="252"/>
      <c r="Q473" s="252"/>
      <c r="R473" s="252"/>
      <c r="S473" s="252"/>
      <c r="T473" s="253"/>
      <c r="AT473" s="254" t="s">
        <v>191</v>
      </c>
      <c r="AU473" s="254" t="s">
        <v>85</v>
      </c>
      <c r="AV473" s="15" t="s">
        <v>189</v>
      </c>
      <c r="AW473" s="15" t="s">
        <v>32</v>
      </c>
      <c r="AX473" s="15" t="s">
        <v>83</v>
      </c>
      <c r="AY473" s="254" t="s">
        <v>182</v>
      </c>
    </row>
    <row r="474" spans="1:65" s="2" customFormat="1" ht="16.5" customHeight="1">
      <c r="A474" s="34"/>
      <c r="B474" s="35"/>
      <c r="C474" s="208" t="s">
        <v>664</v>
      </c>
      <c r="D474" s="208" t="s">
        <v>184</v>
      </c>
      <c r="E474" s="209" t="s">
        <v>665</v>
      </c>
      <c r="F474" s="210" t="s">
        <v>666</v>
      </c>
      <c r="G474" s="211" t="s">
        <v>331</v>
      </c>
      <c r="H474" s="212">
        <v>2.86</v>
      </c>
      <c r="I474" s="213"/>
      <c r="J474" s="214">
        <f>ROUND(I474*H474,2)</f>
        <v>0</v>
      </c>
      <c r="K474" s="210" t="s">
        <v>188</v>
      </c>
      <c r="L474" s="39"/>
      <c r="M474" s="215" t="s">
        <v>1</v>
      </c>
      <c r="N474" s="216" t="s">
        <v>41</v>
      </c>
      <c r="O474" s="71"/>
      <c r="P474" s="217">
        <f>O474*H474</f>
        <v>0</v>
      </c>
      <c r="Q474" s="217">
        <v>5.7600000000000004E-3</v>
      </c>
      <c r="R474" s="217">
        <f>Q474*H474</f>
        <v>1.6473600000000001E-2</v>
      </c>
      <c r="S474" s="217">
        <v>0</v>
      </c>
      <c r="T474" s="218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219" t="s">
        <v>189</v>
      </c>
      <c r="AT474" s="219" t="s">
        <v>184</v>
      </c>
      <c r="AU474" s="219" t="s">
        <v>85</v>
      </c>
      <c r="AY474" s="17" t="s">
        <v>182</v>
      </c>
      <c r="BE474" s="220">
        <f>IF(N474="základní",J474,0)</f>
        <v>0</v>
      </c>
      <c r="BF474" s="220">
        <f>IF(N474="snížená",J474,0)</f>
        <v>0</v>
      </c>
      <c r="BG474" s="220">
        <f>IF(N474="zákl. přenesená",J474,0)</f>
        <v>0</v>
      </c>
      <c r="BH474" s="220">
        <f>IF(N474="sníž. přenesená",J474,0)</f>
        <v>0</v>
      </c>
      <c r="BI474" s="220">
        <f>IF(N474="nulová",J474,0)</f>
        <v>0</v>
      </c>
      <c r="BJ474" s="17" t="s">
        <v>83</v>
      </c>
      <c r="BK474" s="220">
        <f>ROUND(I474*H474,2)</f>
        <v>0</v>
      </c>
      <c r="BL474" s="17" t="s">
        <v>189</v>
      </c>
      <c r="BM474" s="219" t="s">
        <v>667</v>
      </c>
    </row>
    <row r="475" spans="1:65" s="13" customFormat="1">
      <c r="B475" s="221"/>
      <c r="C475" s="222"/>
      <c r="D475" s="223" t="s">
        <v>191</v>
      </c>
      <c r="E475" s="224" t="s">
        <v>1</v>
      </c>
      <c r="F475" s="225" t="s">
        <v>668</v>
      </c>
      <c r="G475" s="222"/>
      <c r="H475" s="226">
        <v>1.38</v>
      </c>
      <c r="I475" s="227"/>
      <c r="J475" s="222"/>
      <c r="K475" s="222"/>
      <c r="L475" s="228"/>
      <c r="M475" s="229"/>
      <c r="N475" s="230"/>
      <c r="O475" s="230"/>
      <c r="P475" s="230"/>
      <c r="Q475" s="230"/>
      <c r="R475" s="230"/>
      <c r="S475" s="230"/>
      <c r="T475" s="231"/>
      <c r="AT475" s="232" t="s">
        <v>191</v>
      </c>
      <c r="AU475" s="232" t="s">
        <v>85</v>
      </c>
      <c r="AV475" s="13" t="s">
        <v>85</v>
      </c>
      <c r="AW475" s="13" t="s">
        <v>32</v>
      </c>
      <c r="AX475" s="13" t="s">
        <v>76</v>
      </c>
      <c r="AY475" s="232" t="s">
        <v>182</v>
      </c>
    </row>
    <row r="476" spans="1:65" s="13" customFormat="1">
      <c r="B476" s="221"/>
      <c r="C476" s="222"/>
      <c r="D476" s="223" t="s">
        <v>191</v>
      </c>
      <c r="E476" s="224" t="s">
        <v>1</v>
      </c>
      <c r="F476" s="225" t="s">
        <v>669</v>
      </c>
      <c r="G476" s="222"/>
      <c r="H476" s="226">
        <v>1.48</v>
      </c>
      <c r="I476" s="227"/>
      <c r="J476" s="222"/>
      <c r="K476" s="222"/>
      <c r="L476" s="228"/>
      <c r="M476" s="229"/>
      <c r="N476" s="230"/>
      <c r="O476" s="230"/>
      <c r="P476" s="230"/>
      <c r="Q476" s="230"/>
      <c r="R476" s="230"/>
      <c r="S476" s="230"/>
      <c r="T476" s="231"/>
      <c r="AT476" s="232" t="s">
        <v>191</v>
      </c>
      <c r="AU476" s="232" t="s">
        <v>85</v>
      </c>
      <c r="AV476" s="13" t="s">
        <v>85</v>
      </c>
      <c r="AW476" s="13" t="s">
        <v>32</v>
      </c>
      <c r="AX476" s="13" t="s">
        <v>76</v>
      </c>
      <c r="AY476" s="232" t="s">
        <v>182</v>
      </c>
    </row>
    <row r="477" spans="1:65" s="15" customFormat="1">
      <c r="B477" s="244"/>
      <c r="C477" s="245"/>
      <c r="D477" s="223" t="s">
        <v>191</v>
      </c>
      <c r="E477" s="246" t="s">
        <v>1</v>
      </c>
      <c r="F477" s="247" t="s">
        <v>202</v>
      </c>
      <c r="G477" s="245"/>
      <c r="H477" s="248">
        <v>2.86</v>
      </c>
      <c r="I477" s="249"/>
      <c r="J477" s="245"/>
      <c r="K477" s="245"/>
      <c r="L477" s="250"/>
      <c r="M477" s="251"/>
      <c r="N477" s="252"/>
      <c r="O477" s="252"/>
      <c r="P477" s="252"/>
      <c r="Q477" s="252"/>
      <c r="R477" s="252"/>
      <c r="S477" s="252"/>
      <c r="T477" s="253"/>
      <c r="AT477" s="254" t="s">
        <v>191</v>
      </c>
      <c r="AU477" s="254" t="s">
        <v>85</v>
      </c>
      <c r="AV477" s="15" t="s">
        <v>189</v>
      </c>
      <c r="AW477" s="15" t="s">
        <v>32</v>
      </c>
      <c r="AX477" s="15" t="s">
        <v>83</v>
      </c>
      <c r="AY477" s="254" t="s">
        <v>182</v>
      </c>
    </row>
    <row r="478" spans="1:65" s="2" customFormat="1" ht="16.5" customHeight="1">
      <c r="A478" s="34"/>
      <c r="B478" s="35"/>
      <c r="C478" s="208" t="s">
        <v>670</v>
      </c>
      <c r="D478" s="208" t="s">
        <v>184</v>
      </c>
      <c r="E478" s="209" t="s">
        <v>671</v>
      </c>
      <c r="F478" s="210" t="s">
        <v>672</v>
      </c>
      <c r="G478" s="211" t="s">
        <v>331</v>
      </c>
      <c r="H478" s="212">
        <v>2.86</v>
      </c>
      <c r="I478" s="213"/>
      <c r="J478" s="214">
        <f>ROUND(I478*H478,2)</f>
        <v>0</v>
      </c>
      <c r="K478" s="210" t="s">
        <v>188</v>
      </c>
      <c r="L478" s="39"/>
      <c r="M478" s="215" t="s">
        <v>1</v>
      </c>
      <c r="N478" s="216" t="s">
        <v>41</v>
      </c>
      <c r="O478" s="71"/>
      <c r="P478" s="217">
        <f>O478*H478</f>
        <v>0</v>
      </c>
      <c r="Q478" s="217">
        <v>0</v>
      </c>
      <c r="R478" s="217">
        <f>Q478*H478</f>
        <v>0</v>
      </c>
      <c r="S478" s="217">
        <v>0</v>
      </c>
      <c r="T478" s="218">
        <f>S478*H478</f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219" t="s">
        <v>189</v>
      </c>
      <c r="AT478" s="219" t="s">
        <v>184</v>
      </c>
      <c r="AU478" s="219" t="s">
        <v>85</v>
      </c>
      <c r="AY478" s="17" t="s">
        <v>182</v>
      </c>
      <c r="BE478" s="220">
        <f>IF(N478="základní",J478,0)</f>
        <v>0</v>
      </c>
      <c r="BF478" s="220">
        <f>IF(N478="snížená",J478,0)</f>
        <v>0</v>
      </c>
      <c r="BG478" s="220">
        <f>IF(N478="zákl. přenesená",J478,0)</f>
        <v>0</v>
      </c>
      <c r="BH478" s="220">
        <f>IF(N478="sníž. přenesená",J478,0)</f>
        <v>0</v>
      </c>
      <c r="BI478" s="220">
        <f>IF(N478="nulová",J478,0)</f>
        <v>0</v>
      </c>
      <c r="BJ478" s="17" t="s">
        <v>83</v>
      </c>
      <c r="BK478" s="220">
        <f>ROUND(I478*H478,2)</f>
        <v>0</v>
      </c>
      <c r="BL478" s="17" t="s">
        <v>189</v>
      </c>
      <c r="BM478" s="219" t="s">
        <v>673</v>
      </c>
    </row>
    <row r="479" spans="1:65" s="2" customFormat="1" ht="16.5" customHeight="1">
      <c r="A479" s="34"/>
      <c r="B479" s="35"/>
      <c r="C479" s="208" t="s">
        <v>674</v>
      </c>
      <c r="D479" s="208" t="s">
        <v>184</v>
      </c>
      <c r="E479" s="209" t="s">
        <v>675</v>
      </c>
      <c r="F479" s="210" t="s">
        <v>676</v>
      </c>
      <c r="G479" s="211" t="s">
        <v>301</v>
      </c>
      <c r="H479" s="212">
        <v>4.0000000000000001E-3</v>
      </c>
      <c r="I479" s="213"/>
      <c r="J479" s="214">
        <f>ROUND(I479*H479,2)</f>
        <v>0</v>
      </c>
      <c r="K479" s="210" t="s">
        <v>188</v>
      </c>
      <c r="L479" s="39"/>
      <c r="M479" s="215" t="s">
        <v>1</v>
      </c>
      <c r="N479" s="216" t="s">
        <v>41</v>
      </c>
      <c r="O479" s="71"/>
      <c r="P479" s="217">
        <f>O479*H479</f>
        <v>0</v>
      </c>
      <c r="Q479" s="217">
        <v>1.0525599999999999</v>
      </c>
      <c r="R479" s="217">
        <f>Q479*H479</f>
        <v>4.2102399999999996E-3</v>
      </c>
      <c r="S479" s="217">
        <v>0</v>
      </c>
      <c r="T479" s="218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219" t="s">
        <v>189</v>
      </c>
      <c r="AT479" s="219" t="s">
        <v>184</v>
      </c>
      <c r="AU479" s="219" t="s">
        <v>85</v>
      </c>
      <c r="AY479" s="17" t="s">
        <v>182</v>
      </c>
      <c r="BE479" s="220">
        <f>IF(N479="základní",J479,0)</f>
        <v>0</v>
      </c>
      <c r="BF479" s="220">
        <f>IF(N479="snížená",J479,0)</f>
        <v>0</v>
      </c>
      <c r="BG479" s="220">
        <f>IF(N479="zákl. přenesená",J479,0)</f>
        <v>0</v>
      </c>
      <c r="BH479" s="220">
        <f>IF(N479="sníž. přenesená",J479,0)</f>
        <v>0</v>
      </c>
      <c r="BI479" s="220">
        <f>IF(N479="nulová",J479,0)</f>
        <v>0</v>
      </c>
      <c r="BJ479" s="17" t="s">
        <v>83</v>
      </c>
      <c r="BK479" s="220">
        <f>ROUND(I479*H479,2)</f>
        <v>0</v>
      </c>
      <c r="BL479" s="17" t="s">
        <v>189</v>
      </c>
      <c r="BM479" s="219" t="s">
        <v>677</v>
      </c>
    </row>
    <row r="480" spans="1:65" s="13" customFormat="1">
      <c r="B480" s="221"/>
      <c r="C480" s="222"/>
      <c r="D480" s="223" t="s">
        <v>191</v>
      </c>
      <c r="E480" s="224" t="s">
        <v>1</v>
      </c>
      <c r="F480" s="225" t="s">
        <v>678</v>
      </c>
      <c r="G480" s="222"/>
      <c r="H480" s="226">
        <v>4.0000000000000001E-3</v>
      </c>
      <c r="I480" s="227"/>
      <c r="J480" s="222"/>
      <c r="K480" s="222"/>
      <c r="L480" s="228"/>
      <c r="M480" s="229"/>
      <c r="N480" s="230"/>
      <c r="O480" s="230"/>
      <c r="P480" s="230"/>
      <c r="Q480" s="230"/>
      <c r="R480" s="230"/>
      <c r="S480" s="230"/>
      <c r="T480" s="231"/>
      <c r="AT480" s="232" t="s">
        <v>191</v>
      </c>
      <c r="AU480" s="232" t="s">
        <v>85</v>
      </c>
      <c r="AV480" s="13" t="s">
        <v>85</v>
      </c>
      <c r="AW480" s="13" t="s">
        <v>32</v>
      </c>
      <c r="AX480" s="13" t="s">
        <v>83</v>
      </c>
      <c r="AY480" s="232" t="s">
        <v>182</v>
      </c>
    </row>
    <row r="481" spans="1:65" s="2" customFormat="1" ht="16.5" customHeight="1">
      <c r="A481" s="34"/>
      <c r="B481" s="35"/>
      <c r="C481" s="208" t="s">
        <v>679</v>
      </c>
      <c r="D481" s="208" t="s">
        <v>184</v>
      </c>
      <c r="E481" s="209" t="s">
        <v>680</v>
      </c>
      <c r="F481" s="210" t="s">
        <v>681</v>
      </c>
      <c r="G481" s="211" t="s">
        <v>301</v>
      </c>
      <c r="H481" s="212">
        <v>6.0000000000000001E-3</v>
      </c>
      <c r="I481" s="213"/>
      <c r="J481" s="214">
        <f>ROUND(I481*H481,2)</f>
        <v>0</v>
      </c>
      <c r="K481" s="210" t="s">
        <v>188</v>
      </c>
      <c r="L481" s="39"/>
      <c r="M481" s="215" t="s">
        <v>1</v>
      </c>
      <c r="N481" s="216" t="s">
        <v>41</v>
      </c>
      <c r="O481" s="71"/>
      <c r="P481" s="217">
        <f>O481*H481</f>
        <v>0</v>
      </c>
      <c r="Q481" s="217">
        <v>1.06277</v>
      </c>
      <c r="R481" s="217">
        <f>Q481*H481</f>
        <v>6.3766200000000004E-3</v>
      </c>
      <c r="S481" s="217">
        <v>0</v>
      </c>
      <c r="T481" s="218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219" t="s">
        <v>189</v>
      </c>
      <c r="AT481" s="219" t="s">
        <v>184</v>
      </c>
      <c r="AU481" s="219" t="s">
        <v>85</v>
      </c>
      <c r="AY481" s="17" t="s">
        <v>182</v>
      </c>
      <c r="BE481" s="220">
        <f>IF(N481="základní",J481,0)</f>
        <v>0</v>
      </c>
      <c r="BF481" s="220">
        <f>IF(N481="snížená",J481,0)</f>
        <v>0</v>
      </c>
      <c r="BG481" s="220">
        <f>IF(N481="zákl. přenesená",J481,0)</f>
        <v>0</v>
      </c>
      <c r="BH481" s="220">
        <f>IF(N481="sníž. přenesená",J481,0)</f>
        <v>0</v>
      </c>
      <c r="BI481" s="220">
        <f>IF(N481="nulová",J481,0)</f>
        <v>0</v>
      </c>
      <c r="BJ481" s="17" t="s">
        <v>83</v>
      </c>
      <c r="BK481" s="220">
        <f>ROUND(I481*H481,2)</f>
        <v>0</v>
      </c>
      <c r="BL481" s="17" t="s">
        <v>189</v>
      </c>
      <c r="BM481" s="219" t="s">
        <v>682</v>
      </c>
    </row>
    <row r="482" spans="1:65" s="13" customFormat="1">
      <c r="B482" s="221"/>
      <c r="C482" s="222"/>
      <c r="D482" s="223" t="s">
        <v>191</v>
      </c>
      <c r="E482" s="224" t="s">
        <v>1</v>
      </c>
      <c r="F482" s="225" t="s">
        <v>683</v>
      </c>
      <c r="G482" s="222"/>
      <c r="H482" s="226">
        <v>6.0000000000000001E-3</v>
      </c>
      <c r="I482" s="227"/>
      <c r="J482" s="222"/>
      <c r="K482" s="222"/>
      <c r="L482" s="228"/>
      <c r="M482" s="229"/>
      <c r="N482" s="230"/>
      <c r="O482" s="230"/>
      <c r="P482" s="230"/>
      <c r="Q482" s="230"/>
      <c r="R482" s="230"/>
      <c r="S482" s="230"/>
      <c r="T482" s="231"/>
      <c r="AT482" s="232" t="s">
        <v>191</v>
      </c>
      <c r="AU482" s="232" t="s">
        <v>85</v>
      </c>
      <c r="AV482" s="13" t="s">
        <v>85</v>
      </c>
      <c r="AW482" s="13" t="s">
        <v>32</v>
      </c>
      <c r="AX482" s="13" t="s">
        <v>83</v>
      </c>
      <c r="AY482" s="232" t="s">
        <v>182</v>
      </c>
    </row>
    <row r="483" spans="1:65" s="2" customFormat="1" ht="16.5" customHeight="1">
      <c r="A483" s="34"/>
      <c r="B483" s="35"/>
      <c r="C483" s="208" t="s">
        <v>684</v>
      </c>
      <c r="D483" s="208" t="s">
        <v>184</v>
      </c>
      <c r="E483" s="209" t="s">
        <v>685</v>
      </c>
      <c r="F483" s="210" t="s">
        <v>686</v>
      </c>
      <c r="G483" s="211" t="s">
        <v>187</v>
      </c>
      <c r="H483" s="212">
        <v>1.02</v>
      </c>
      <c r="I483" s="213"/>
      <c r="J483" s="214">
        <f>ROUND(I483*H483,2)</f>
        <v>0</v>
      </c>
      <c r="K483" s="210" t="s">
        <v>188</v>
      </c>
      <c r="L483" s="39"/>
      <c r="M483" s="215" t="s">
        <v>1</v>
      </c>
      <c r="N483" s="216" t="s">
        <v>41</v>
      </c>
      <c r="O483" s="71"/>
      <c r="P483" s="217">
        <f>O483*H483</f>
        <v>0</v>
      </c>
      <c r="Q483" s="217">
        <v>0</v>
      </c>
      <c r="R483" s="217">
        <f>Q483*H483</f>
        <v>0</v>
      </c>
      <c r="S483" s="217">
        <v>0</v>
      </c>
      <c r="T483" s="218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219" t="s">
        <v>189</v>
      </c>
      <c r="AT483" s="219" t="s">
        <v>184</v>
      </c>
      <c r="AU483" s="219" t="s">
        <v>85</v>
      </c>
      <c r="AY483" s="17" t="s">
        <v>182</v>
      </c>
      <c r="BE483" s="220">
        <f>IF(N483="základní",J483,0)</f>
        <v>0</v>
      </c>
      <c r="BF483" s="220">
        <f>IF(N483="snížená",J483,0)</f>
        <v>0</v>
      </c>
      <c r="BG483" s="220">
        <f>IF(N483="zákl. přenesená",J483,0)</f>
        <v>0</v>
      </c>
      <c r="BH483" s="220">
        <f>IF(N483="sníž. přenesená",J483,0)</f>
        <v>0</v>
      </c>
      <c r="BI483" s="220">
        <f>IF(N483="nulová",J483,0)</f>
        <v>0</v>
      </c>
      <c r="BJ483" s="17" t="s">
        <v>83</v>
      </c>
      <c r="BK483" s="220">
        <f>ROUND(I483*H483,2)</f>
        <v>0</v>
      </c>
      <c r="BL483" s="17" t="s">
        <v>189</v>
      </c>
      <c r="BM483" s="219" t="s">
        <v>687</v>
      </c>
    </row>
    <row r="484" spans="1:65" s="13" customFormat="1">
      <c r="B484" s="221"/>
      <c r="C484" s="222"/>
      <c r="D484" s="223" t="s">
        <v>191</v>
      </c>
      <c r="E484" s="224" t="s">
        <v>1</v>
      </c>
      <c r="F484" s="225" t="s">
        <v>688</v>
      </c>
      <c r="G484" s="222"/>
      <c r="H484" s="226">
        <v>0.66</v>
      </c>
      <c r="I484" s="227"/>
      <c r="J484" s="222"/>
      <c r="K484" s="222"/>
      <c r="L484" s="228"/>
      <c r="M484" s="229"/>
      <c r="N484" s="230"/>
      <c r="O484" s="230"/>
      <c r="P484" s="230"/>
      <c r="Q484" s="230"/>
      <c r="R484" s="230"/>
      <c r="S484" s="230"/>
      <c r="T484" s="231"/>
      <c r="AT484" s="232" t="s">
        <v>191</v>
      </c>
      <c r="AU484" s="232" t="s">
        <v>85</v>
      </c>
      <c r="AV484" s="13" t="s">
        <v>85</v>
      </c>
      <c r="AW484" s="13" t="s">
        <v>32</v>
      </c>
      <c r="AX484" s="13" t="s">
        <v>76</v>
      </c>
      <c r="AY484" s="232" t="s">
        <v>182</v>
      </c>
    </row>
    <row r="485" spans="1:65" s="13" customFormat="1">
      <c r="B485" s="221"/>
      <c r="C485" s="222"/>
      <c r="D485" s="223" t="s">
        <v>191</v>
      </c>
      <c r="E485" s="224" t="s">
        <v>1</v>
      </c>
      <c r="F485" s="225" t="s">
        <v>689</v>
      </c>
      <c r="G485" s="222"/>
      <c r="H485" s="226">
        <v>0.36</v>
      </c>
      <c r="I485" s="227"/>
      <c r="J485" s="222"/>
      <c r="K485" s="222"/>
      <c r="L485" s="228"/>
      <c r="M485" s="229"/>
      <c r="N485" s="230"/>
      <c r="O485" s="230"/>
      <c r="P485" s="230"/>
      <c r="Q485" s="230"/>
      <c r="R485" s="230"/>
      <c r="S485" s="230"/>
      <c r="T485" s="231"/>
      <c r="AT485" s="232" t="s">
        <v>191</v>
      </c>
      <c r="AU485" s="232" t="s">
        <v>85</v>
      </c>
      <c r="AV485" s="13" t="s">
        <v>85</v>
      </c>
      <c r="AW485" s="13" t="s">
        <v>32</v>
      </c>
      <c r="AX485" s="13" t="s">
        <v>76</v>
      </c>
      <c r="AY485" s="232" t="s">
        <v>182</v>
      </c>
    </row>
    <row r="486" spans="1:65" s="15" customFormat="1">
      <c r="B486" s="244"/>
      <c r="C486" s="245"/>
      <c r="D486" s="223" t="s">
        <v>191</v>
      </c>
      <c r="E486" s="246" t="s">
        <v>1</v>
      </c>
      <c r="F486" s="247" t="s">
        <v>202</v>
      </c>
      <c r="G486" s="245"/>
      <c r="H486" s="248">
        <v>1.02</v>
      </c>
      <c r="I486" s="249"/>
      <c r="J486" s="245"/>
      <c r="K486" s="245"/>
      <c r="L486" s="250"/>
      <c r="M486" s="251"/>
      <c r="N486" s="252"/>
      <c r="O486" s="252"/>
      <c r="P486" s="252"/>
      <c r="Q486" s="252"/>
      <c r="R486" s="252"/>
      <c r="S486" s="252"/>
      <c r="T486" s="253"/>
      <c r="AT486" s="254" t="s">
        <v>191</v>
      </c>
      <c r="AU486" s="254" t="s">
        <v>85</v>
      </c>
      <c r="AV486" s="15" t="s">
        <v>189</v>
      </c>
      <c r="AW486" s="15" t="s">
        <v>32</v>
      </c>
      <c r="AX486" s="15" t="s">
        <v>83</v>
      </c>
      <c r="AY486" s="254" t="s">
        <v>182</v>
      </c>
    </row>
    <row r="487" spans="1:65" s="12" customFormat="1" ht="22.9" customHeight="1">
      <c r="B487" s="192"/>
      <c r="C487" s="193"/>
      <c r="D487" s="194" t="s">
        <v>75</v>
      </c>
      <c r="E487" s="206" t="s">
        <v>215</v>
      </c>
      <c r="F487" s="206" t="s">
        <v>690</v>
      </c>
      <c r="G487" s="193"/>
      <c r="H487" s="193"/>
      <c r="I487" s="196"/>
      <c r="J487" s="207">
        <f>BK487</f>
        <v>0</v>
      </c>
      <c r="K487" s="193"/>
      <c r="L487" s="198"/>
      <c r="M487" s="199"/>
      <c r="N487" s="200"/>
      <c r="O487" s="200"/>
      <c r="P487" s="201">
        <f>SUM(P488:P493)</f>
        <v>0</v>
      </c>
      <c r="Q487" s="200"/>
      <c r="R487" s="201">
        <f>SUM(R488:R493)</f>
        <v>10.435755499999999</v>
      </c>
      <c r="S487" s="200"/>
      <c r="T487" s="202">
        <f>SUM(T488:T493)</f>
        <v>0</v>
      </c>
      <c r="AR487" s="203" t="s">
        <v>83</v>
      </c>
      <c r="AT487" s="204" t="s">
        <v>75</v>
      </c>
      <c r="AU487" s="204" t="s">
        <v>83</v>
      </c>
      <c r="AY487" s="203" t="s">
        <v>182</v>
      </c>
      <c r="BK487" s="205">
        <f>SUM(BK488:BK493)</f>
        <v>0</v>
      </c>
    </row>
    <row r="488" spans="1:65" s="2" customFormat="1" ht="16.5" customHeight="1">
      <c r="A488" s="34"/>
      <c r="B488" s="35"/>
      <c r="C488" s="208" t="s">
        <v>691</v>
      </c>
      <c r="D488" s="208" t="s">
        <v>184</v>
      </c>
      <c r="E488" s="209" t="s">
        <v>692</v>
      </c>
      <c r="F488" s="210" t="s">
        <v>693</v>
      </c>
      <c r="G488" s="211" t="s">
        <v>331</v>
      </c>
      <c r="H488" s="212">
        <v>47.05</v>
      </c>
      <c r="I488" s="213"/>
      <c r="J488" s="214">
        <f>ROUND(I488*H488,2)</f>
        <v>0</v>
      </c>
      <c r="K488" s="210" t="s">
        <v>188</v>
      </c>
      <c r="L488" s="39"/>
      <c r="M488" s="215" t="s">
        <v>1</v>
      </c>
      <c r="N488" s="216" t="s">
        <v>41</v>
      </c>
      <c r="O488" s="71"/>
      <c r="P488" s="217">
        <f>O488*H488</f>
        <v>0</v>
      </c>
      <c r="Q488" s="217">
        <v>8.4250000000000005E-2</v>
      </c>
      <c r="R488" s="217">
        <f>Q488*H488</f>
        <v>3.9639625000000001</v>
      </c>
      <c r="S488" s="217">
        <v>0</v>
      </c>
      <c r="T488" s="218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219" t="s">
        <v>189</v>
      </c>
      <c r="AT488" s="219" t="s">
        <v>184</v>
      </c>
      <c r="AU488" s="219" t="s">
        <v>85</v>
      </c>
      <c r="AY488" s="17" t="s">
        <v>182</v>
      </c>
      <c r="BE488" s="220">
        <f>IF(N488="základní",J488,0)</f>
        <v>0</v>
      </c>
      <c r="BF488" s="220">
        <f>IF(N488="snížená",J488,0)</f>
        <v>0</v>
      </c>
      <c r="BG488" s="220">
        <f>IF(N488="zákl. přenesená",J488,0)</f>
        <v>0</v>
      </c>
      <c r="BH488" s="220">
        <f>IF(N488="sníž. přenesená",J488,0)</f>
        <v>0</v>
      </c>
      <c r="BI488" s="220">
        <f>IF(N488="nulová",J488,0)</f>
        <v>0</v>
      </c>
      <c r="BJ488" s="17" t="s">
        <v>83</v>
      </c>
      <c r="BK488" s="220">
        <f>ROUND(I488*H488,2)</f>
        <v>0</v>
      </c>
      <c r="BL488" s="17" t="s">
        <v>189</v>
      </c>
      <c r="BM488" s="219" t="s">
        <v>694</v>
      </c>
    </row>
    <row r="489" spans="1:65" s="13" customFormat="1">
      <c r="B489" s="221"/>
      <c r="C489" s="222"/>
      <c r="D489" s="223" t="s">
        <v>191</v>
      </c>
      <c r="E489" s="224" t="s">
        <v>1</v>
      </c>
      <c r="F489" s="225" t="s">
        <v>333</v>
      </c>
      <c r="G489" s="222"/>
      <c r="H489" s="226">
        <v>16.07</v>
      </c>
      <c r="I489" s="227"/>
      <c r="J489" s="222"/>
      <c r="K489" s="222"/>
      <c r="L489" s="228"/>
      <c r="M489" s="229"/>
      <c r="N489" s="230"/>
      <c r="O489" s="230"/>
      <c r="P489" s="230"/>
      <c r="Q489" s="230"/>
      <c r="R489" s="230"/>
      <c r="S489" s="230"/>
      <c r="T489" s="231"/>
      <c r="AT489" s="232" t="s">
        <v>191</v>
      </c>
      <c r="AU489" s="232" t="s">
        <v>85</v>
      </c>
      <c r="AV489" s="13" t="s">
        <v>85</v>
      </c>
      <c r="AW489" s="13" t="s">
        <v>32</v>
      </c>
      <c r="AX489" s="13" t="s">
        <v>76</v>
      </c>
      <c r="AY489" s="232" t="s">
        <v>182</v>
      </c>
    </row>
    <row r="490" spans="1:65" s="13" customFormat="1">
      <c r="B490" s="221"/>
      <c r="C490" s="222"/>
      <c r="D490" s="223" t="s">
        <v>191</v>
      </c>
      <c r="E490" s="224" t="s">
        <v>1</v>
      </c>
      <c r="F490" s="225" t="s">
        <v>695</v>
      </c>
      <c r="G490" s="222"/>
      <c r="H490" s="226">
        <v>30.98</v>
      </c>
      <c r="I490" s="227"/>
      <c r="J490" s="222"/>
      <c r="K490" s="222"/>
      <c r="L490" s="228"/>
      <c r="M490" s="229"/>
      <c r="N490" s="230"/>
      <c r="O490" s="230"/>
      <c r="P490" s="230"/>
      <c r="Q490" s="230"/>
      <c r="R490" s="230"/>
      <c r="S490" s="230"/>
      <c r="T490" s="231"/>
      <c r="AT490" s="232" t="s">
        <v>191</v>
      </c>
      <c r="AU490" s="232" t="s">
        <v>85</v>
      </c>
      <c r="AV490" s="13" t="s">
        <v>85</v>
      </c>
      <c r="AW490" s="13" t="s">
        <v>32</v>
      </c>
      <c r="AX490" s="13" t="s">
        <v>76</v>
      </c>
      <c r="AY490" s="232" t="s">
        <v>182</v>
      </c>
    </row>
    <row r="491" spans="1:65" s="14" customFormat="1">
      <c r="B491" s="233"/>
      <c r="C491" s="234"/>
      <c r="D491" s="223" t="s">
        <v>191</v>
      </c>
      <c r="E491" s="235" t="s">
        <v>1</v>
      </c>
      <c r="F491" s="236" t="s">
        <v>194</v>
      </c>
      <c r="G491" s="234"/>
      <c r="H491" s="237">
        <v>47.05</v>
      </c>
      <c r="I491" s="238"/>
      <c r="J491" s="234"/>
      <c r="K491" s="234"/>
      <c r="L491" s="239"/>
      <c r="M491" s="240"/>
      <c r="N491" s="241"/>
      <c r="O491" s="241"/>
      <c r="P491" s="241"/>
      <c r="Q491" s="241"/>
      <c r="R491" s="241"/>
      <c r="S491" s="241"/>
      <c r="T491" s="242"/>
      <c r="AT491" s="243" t="s">
        <v>191</v>
      </c>
      <c r="AU491" s="243" t="s">
        <v>85</v>
      </c>
      <c r="AV491" s="14" t="s">
        <v>195</v>
      </c>
      <c r="AW491" s="14" t="s">
        <v>32</v>
      </c>
      <c r="AX491" s="14" t="s">
        <v>83</v>
      </c>
      <c r="AY491" s="243" t="s">
        <v>182</v>
      </c>
    </row>
    <row r="492" spans="1:65" s="2" customFormat="1" ht="16.5" customHeight="1">
      <c r="A492" s="34"/>
      <c r="B492" s="35"/>
      <c r="C492" s="255" t="s">
        <v>696</v>
      </c>
      <c r="D492" s="255" t="s">
        <v>309</v>
      </c>
      <c r="E492" s="256" t="s">
        <v>697</v>
      </c>
      <c r="F492" s="257" t="s">
        <v>698</v>
      </c>
      <c r="G492" s="258" t="s">
        <v>331</v>
      </c>
      <c r="H492" s="259">
        <v>49.402999999999999</v>
      </c>
      <c r="I492" s="260"/>
      <c r="J492" s="261">
        <f>ROUND(I492*H492,2)</f>
        <v>0</v>
      </c>
      <c r="K492" s="257" t="s">
        <v>188</v>
      </c>
      <c r="L492" s="262"/>
      <c r="M492" s="263" t="s">
        <v>1</v>
      </c>
      <c r="N492" s="264" t="s">
        <v>41</v>
      </c>
      <c r="O492" s="71"/>
      <c r="P492" s="217">
        <f>O492*H492</f>
        <v>0</v>
      </c>
      <c r="Q492" s="217">
        <v>0.13100000000000001</v>
      </c>
      <c r="R492" s="217">
        <f>Q492*H492</f>
        <v>6.4717929999999999</v>
      </c>
      <c r="S492" s="217">
        <v>0</v>
      </c>
      <c r="T492" s="218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219" t="s">
        <v>234</v>
      </c>
      <c r="AT492" s="219" t="s">
        <v>309</v>
      </c>
      <c r="AU492" s="219" t="s">
        <v>85</v>
      </c>
      <c r="AY492" s="17" t="s">
        <v>182</v>
      </c>
      <c r="BE492" s="220">
        <f>IF(N492="základní",J492,0)</f>
        <v>0</v>
      </c>
      <c r="BF492" s="220">
        <f>IF(N492="snížená",J492,0)</f>
        <v>0</v>
      </c>
      <c r="BG492" s="220">
        <f>IF(N492="zákl. přenesená",J492,0)</f>
        <v>0</v>
      </c>
      <c r="BH492" s="220">
        <f>IF(N492="sníž. přenesená",J492,0)</f>
        <v>0</v>
      </c>
      <c r="BI492" s="220">
        <f>IF(N492="nulová",J492,0)</f>
        <v>0</v>
      </c>
      <c r="BJ492" s="17" t="s">
        <v>83</v>
      </c>
      <c r="BK492" s="220">
        <f>ROUND(I492*H492,2)</f>
        <v>0</v>
      </c>
      <c r="BL492" s="17" t="s">
        <v>189</v>
      </c>
      <c r="BM492" s="219" t="s">
        <v>699</v>
      </c>
    </row>
    <row r="493" spans="1:65" s="13" customFormat="1">
      <c r="B493" s="221"/>
      <c r="C493" s="222"/>
      <c r="D493" s="223" t="s">
        <v>191</v>
      </c>
      <c r="E493" s="222"/>
      <c r="F493" s="225" t="s">
        <v>700</v>
      </c>
      <c r="G493" s="222"/>
      <c r="H493" s="226">
        <v>49.402999999999999</v>
      </c>
      <c r="I493" s="227"/>
      <c r="J493" s="222"/>
      <c r="K493" s="222"/>
      <c r="L493" s="228"/>
      <c r="M493" s="229"/>
      <c r="N493" s="230"/>
      <c r="O493" s="230"/>
      <c r="P493" s="230"/>
      <c r="Q493" s="230"/>
      <c r="R493" s="230"/>
      <c r="S493" s="230"/>
      <c r="T493" s="231"/>
      <c r="AT493" s="232" t="s">
        <v>191</v>
      </c>
      <c r="AU493" s="232" t="s">
        <v>85</v>
      </c>
      <c r="AV493" s="13" t="s">
        <v>85</v>
      </c>
      <c r="AW493" s="13" t="s">
        <v>4</v>
      </c>
      <c r="AX493" s="13" t="s">
        <v>83</v>
      </c>
      <c r="AY493" s="232" t="s">
        <v>182</v>
      </c>
    </row>
    <row r="494" spans="1:65" s="12" customFormat="1" ht="22.9" customHeight="1">
      <c r="B494" s="192"/>
      <c r="C494" s="193"/>
      <c r="D494" s="194" t="s">
        <v>75</v>
      </c>
      <c r="E494" s="206" t="s">
        <v>222</v>
      </c>
      <c r="F494" s="206" t="s">
        <v>701</v>
      </c>
      <c r="G494" s="193"/>
      <c r="H494" s="193"/>
      <c r="I494" s="196"/>
      <c r="J494" s="207">
        <f>BK494</f>
        <v>0</v>
      </c>
      <c r="K494" s="193"/>
      <c r="L494" s="198"/>
      <c r="M494" s="199"/>
      <c r="N494" s="200"/>
      <c r="O494" s="200"/>
      <c r="P494" s="201">
        <f>SUM(P495:P756)</f>
        <v>0</v>
      </c>
      <c r="Q494" s="200"/>
      <c r="R494" s="201">
        <f>SUM(R495:R756)</f>
        <v>88.210171929999987</v>
      </c>
      <c r="S494" s="200"/>
      <c r="T494" s="202">
        <f>SUM(T495:T756)</f>
        <v>3.4427400000000001</v>
      </c>
      <c r="AR494" s="203" t="s">
        <v>83</v>
      </c>
      <c r="AT494" s="204" t="s">
        <v>75</v>
      </c>
      <c r="AU494" s="204" t="s">
        <v>83</v>
      </c>
      <c r="AY494" s="203" t="s">
        <v>182</v>
      </c>
      <c r="BK494" s="205">
        <f>SUM(BK495:BK756)</f>
        <v>0</v>
      </c>
    </row>
    <row r="495" spans="1:65" s="2" customFormat="1" ht="16.5" customHeight="1">
      <c r="A495" s="34"/>
      <c r="B495" s="35"/>
      <c r="C495" s="208" t="s">
        <v>702</v>
      </c>
      <c r="D495" s="208" t="s">
        <v>184</v>
      </c>
      <c r="E495" s="209" t="s">
        <v>703</v>
      </c>
      <c r="F495" s="210" t="s">
        <v>704</v>
      </c>
      <c r="G495" s="211" t="s">
        <v>331</v>
      </c>
      <c r="H495" s="212">
        <v>90.8</v>
      </c>
      <c r="I495" s="213"/>
      <c r="J495" s="214">
        <f>ROUND(I495*H495,2)</f>
        <v>0</v>
      </c>
      <c r="K495" s="210" t="s">
        <v>188</v>
      </c>
      <c r="L495" s="39"/>
      <c r="M495" s="215" t="s">
        <v>1</v>
      </c>
      <c r="N495" s="216" t="s">
        <v>41</v>
      </c>
      <c r="O495" s="71"/>
      <c r="P495" s="217">
        <f>O495*H495</f>
        <v>0</v>
      </c>
      <c r="Q495" s="217">
        <v>7.3499999999999998E-3</v>
      </c>
      <c r="R495" s="217">
        <f>Q495*H495</f>
        <v>0.66737999999999997</v>
      </c>
      <c r="S495" s="217">
        <v>0</v>
      </c>
      <c r="T495" s="218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219" t="s">
        <v>189</v>
      </c>
      <c r="AT495" s="219" t="s">
        <v>184</v>
      </c>
      <c r="AU495" s="219" t="s">
        <v>85</v>
      </c>
      <c r="AY495" s="17" t="s">
        <v>182</v>
      </c>
      <c r="BE495" s="220">
        <f>IF(N495="základní",J495,0)</f>
        <v>0</v>
      </c>
      <c r="BF495" s="220">
        <f>IF(N495="snížená",J495,0)</f>
        <v>0</v>
      </c>
      <c r="BG495" s="220">
        <f>IF(N495="zákl. přenesená",J495,0)</f>
        <v>0</v>
      </c>
      <c r="BH495" s="220">
        <f>IF(N495="sníž. přenesená",J495,0)</f>
        <v>0</v>
      </c>
      <c r="BI495" s="220">
        <f>IF(N495="nulová",J495,0)</f>
        <v>0</v>
      </c>
      <c r="BJ495" s="17" t="s">
        <v>83</v>
      </c>
      <c r="BK495" s="220">
        <f>ROUND(I495*H495,2)</f>
        <v>0</v>
      </c>
      <c r="BL495" s="17" t="s">
        <v>189</v>
      </c>
      <c r="BM495" s="219" t="s">
        <v>705</v>
      </c>
    </row>
    <row r="496" spans="1:65" s="13" customFormat="1">
      <c r="B496" s="221"/>
      <c r="C496" s="222"/>
      <c r="D496" s="223" t="s">
        <v>191</v>
      </c>
      <c r="E496" s="224" t="s">
        <v>1</v>
      </c>
      <c r="F496" s="225" t="s">
        <v>706</v>
      </c>
      <c r="G496" s="222"/>
      <c r="H496" s="226">
        <v>84.75</v>
      </c>
      <c r="I496" s="227"/>
      <c r="J496" s="222"/>
      <c r="K496" s="222"/>
      <c r="L496" s="228"/>
      <c r="M496" s="229"/>
      <c r="N496" s="230"/>
      <c r="O496" s="230"/>
      <c r="P496" s="230"/>
      <c r="Q496" s="230"/>
      <c r="R496" s="230"/>
      <c r="S496" s="230"/>
      <c r="T496" s="231"/>
      <c r="AT496" s="232" t="s">
        <v>191</v>
      </c>
      <c r="AU496" s="232" t="s">
        <v>85</v>
      </c>
      <c r="AV496" s="13" t="s">
        <v>85</v>
      </c>
      <c r="AW496" s="13" t="s">
        <v>32</v>
      </c>
      <c r="AX496" s="13" t="s">
        <v>76</v>
      </c>
      <c r="AY496" s="232" t="s">
        <v>182</v>
      </c>
    </row>
    <row r="497" spans="1:65" s="13" customFormat="1">
      <c r="B497" s="221"/>
      <c r="C497" s="222"/>
      <c r="D497" s="223" t="s">
        <v>191</v>
      </c>
      <c r="E497" s="224" t="s">
        <v>1</v>
      </c>
      <c r="F497" s="225" t="s">
        <v>707</v>
      </c>
      <c r="G497" s="222"/>
      <c r="H497" s="226">
        <v>6.05</v>
      </c>
      <c r="I497" s="227"/>
      <c r="J497" s="222"/>
      <c r="K497" s="222"/>
      <c r="L497" s="228"/>
      <c r="M497" s="229"/>
      <c r="N497" s="230"/>
      <c r="O497" s="230"/>
      <c r="P497" s="230"/>
      <c r="Q497" s="230"/>
      <c r="R497" s="230"/>
      <c r="S497" s="230"/>
      <c r="T497" s="231"/>
      <c r="AT497" s="232" t="s">
        <v>191</v>
      </c>
      <c r="AU497" s="232" t="s">
        <v>85</v>
      </c>
      <c r="AV497" s="13" t="s">
        <v>85</v>
      </c>
      <c r="AW497" s="13" t="s">
        <v>32</v>
      </c>
      <c r="AX497" s="13" t="s">
        <v>76</v>
      </c>
      <c r="AY497" s="232" t="s">
        <v>182</v>
      </c>
    </row>
    <row r="498" spans="1:65" s="15" customFormat="1">
      <c r="B498" s="244"/>
      <c r="C498" s="245"/>
      <c r="D498" s="223" t="s">
        <v>191</v>
      </c>
      <c r="E498" s="246" t="s">
        <v>1</v>
      </c>
      <c r="F498" s="247" t="s">
        <v>202</v>
      </c>
      <c r="G498" s="245"/>
      <c r="H498" s="248">
        <v>90.8</v>
      </c>
      <c r="I498" s="249"/>
      <c r="J498" s="245"/>
      <c r="K498" s="245"/>
      <c r="L498" s="250"/>
      <c r="M498" s="251"/>
      <c r="N498" s="252"/>
      <c r="O498" s="252"/>
      <c r="P498" s="252"/>
      <c r="Q498" s="252"/>
      <c r="R498" s="252"/>
      <c r="S498" s="252"/>
      <c r="T498" s="253"/>
      <c r="AT498" s="254" t="s">
        <v>191</v>
      </c>
      <c r="AU498" s="254" t="s">
        <v>85</v>
      </c>
      <c r="AV498" s="15" t="s">
        <v>189</v>
      </c>
      <c r="AW498" s="15" t="s">
        <v>32</v>
      </c>
      <c r="AX498" s="15" t="s">
        <v>83</v>
      </c>
      <c r="AY498" s="254" t="s">
        <v>182</v>
      </c>
    </row>
    <row r="499" spans="1:65" s="2" customFormat="1" ht="16.5" customHeight="1">
      <c r="A499" s="34"/>
      <c r="B499" s="35"/>
      <c r="C499" s="208" t="s">
        <v>708</v>
      </c>
      <c r="D499" s="208" t="s">
        <v>184</v>
      </c>
      <c r="E499" s="209" t="s">
        <v>709</v>
      </c>
      <c r="F499" s="210" t="s">
        <v>710</v>
      </c>
      <c r="G499" s="211" t="s">
        <v>331</v>
      </c>
      <c r="H499" s="212">
        <v>95.489000000000004</v>
      </c>
      <c r="I499" s="213"/>
      <c r="J499" s="214">
        <f>ROUND(I499*H499,2)</f>
        <v>0</v>
      </c>
      <c r="K499" s="210" t="s">
        <v>188</v>
      </c>
      <c r="L499" s="39"/>
      <c r="M499" s="215" t="s">
        <v>1</v>
      </c>
      <c r="N499" s="216" t="s">
        <v>41</v>
      </c>
      <c r="O499" s="71"/>
      <c r="P499" s="217">
        <f>O499*H499</f>
        <v>0</v>
      </c>
      <c r="Q499" s="217">
        <v>5.4599999999999996E-3</v>
      </c>
      <c r="R499" s="217">
        <f>Q499*H499</f>
        <v>0.52136994000000003</v>
      </c>
      <c r="S499" s="217">
        <v>0</v>
      </c>
      <c r="T499" s="218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219" t="s">
        <v>189</v>
      </c>
      <c r="AT499" s="219" t="s">
        <v>184</v>
      </c>
      <c r="AU499" s="219" t="s">
        <v>85</v>
      </c>
      <c r="AY499" s="17" t="s">
        <v>182</v>
      </c>
      <c r="BE499" s="220">
        <f>IF(N499="základní",J499,0)</f>
        <v>0</v>
      </c>
      <c r="BF499" s="220">
        <f>IF(N499="snížená",J499,0)</f>
        <v>0</v>
      </c>
      <c r="BG499" s="220">
        <f>IF(N499="zákl. přenesená",J499,0)</f>
        <v>0</v>
      </c>
      <c r="BH499" s="220">
        <f>IF(N499="sníž. přenesená",J499,0)</f>
        <v>0</v>
      </c>
      <c r="BI499" s="220">
        <f>IF(N499="nulová",J499,0)</f>
        <v>0</v>
      </c>
      <c r="BJ499" s="17" t="s">
        <v>83</v>
      </c>
      <c r="BK499" s="220">
        <f>ROUND(I499*H499,2)</f>
        <v>0</v>
      </c>
      <c r="BL499" s="17" t="s">
        <v>189</v>
      </c>
      <c r="BM499" s="219" t="s">
        <v>711</v>
      </c>
    </row>
    <row r="500" spans="1:65" s="13" customFormat="1">
      <c r="B500" s="221"/>
      <c r="C500" s="222"/>
      <c r="D500" s="223" t="s">
        <v>191</v>
      </c>
      <c r="E500" s="224" t="s">
        <v>1</v>
      </c>
      <c r="F500" s="225" t="s">
        <v>712</v>
      </c>
      <c r="G500" s="222"/>
      <c r="H500" s="226">
        <v>4.5289999999999999</v>
      </c>
      <c r="I500" s="227"/>
      <c r="J500" s="222"/>
      <c r="K500" s="222"/>
      <c r="L500" s="228"/>
      <c r="M500" s="229"/>
      <c r="N500" s="230"/>
      <c r="O500" s="230"/>
      <c r="P500" s="230"/>
      <c r="Q500" s="230"/>
      <c r="R500" s="230"/>
      <c r="S500" s="230"/>
      <c r="T500" s="231"/>
      <c r="AT500" s="232" t="s">
        <v>191</v>
      </c>
      <c r="AU500" s="232" t="s">
        <v>85</v>
      </c>
      <c r="AV500" s="13" t="s">
        <v>85</v>
      </c>
      <c r="AW500" s="13" t="s">
        <v>32</v>
      </c>
      <c r="AX500" s="13" t="s">
        <v>76</v>
      </c>
      <c r="AY500" s="232" t="s">
        <v>182</v>
      </c>
    </row>
    <row r="501" spans="1:65" s="14" customFormat="1">
      <c r="B501" s="233"/>
      <c r="C501" s="234"/>
      <c r="D501" s="223" t="s">
        <v>191</v>
      </c>
      <c r="E501" s="235" t="s">
        <v>1</v>
      </c>
      <c r="F501" s="236" t="s">
        <v>713</v>
      </c>
      <c r="G501" s="234"/>
      <c r="H501" s="237">
        <v>4.5289999999999999</v>
      </c>
      <c r="I501" s="238"/>
      <c r="J501" s="234"/>
      <c r="K501" s="234"/>
      <c r="L501" s="239"/>
      <c r="M501" s="240"/>
      <c r="N501" s="241"/>
      <c r="O501" s="241"/>
      <c r="P501" s="241"/>
      <c r="Q501" s="241"/>
      <c r="R501" s="241"/>
      <c r="S501" s="241"/>
      <c r="T501" s="242"/>
      <c r="AT501" s="243" t="s">
        <v>191</v>
      </c>
      <c r="AU501" s="243" t="s">
        <v>85</v>
      </c>
      <c r="AV501" s="14" t="s">
        <v>195</v>
      </c>
      <c r="AW501" s="14" t="s">
        <v>32</v>
      </c>
      <c r="AX501" s="14" t="s">
        <v>76</v>
      </c>
      <c r="AY501" s="243" t="s">
        <v>182</v>
      </c>
    </row>
    <row r="502" spans="1:65" s="13" customFormat="1">
      <c r="B502" s="221"/>
      <c r="C502" s="222"/>
      <c r="D502" s="223" t="s">
        <v>191</v>
      </c>
      <c r="E502" s="224" t="s">
        <v>1</v>
      </c>
      <c r="F502" s="225" t="s">
        <v>714</v>
      </c>
      <c r="G502" s="222"/>
      <c r="H502" s="226">
        <v>53.77</v>
      </c>
      <c r="I502" s="227"/>
      <c r="J502" s="222"/>
      <c r="K502" s="222"/>
      <c r="L502" s="228"/>
      <c r="M502" s="229"/>
      <c r="N502" s="230"/>
      <c r="O502" s="230"/>
      <c r="P502" s="230"/>
      <c r="Q502" s="230"/>
      <c r="R502" s="230"/>
      <c r="S502" s="230"/>
      <c r="T502" s="231"/>
      <c r="AT502" s="232" t="s">
        <v>191</v>
      </c>
      <c r="AU502" s="232" t="s">
        <v>85</v>
      </c>
      <c r="AV502" s="13" t="s">
        <v>85</v>
      </c>
      <c r="AW502" s="13" t="s">
        <v>32</v>
      </c>
      <c r="AX502" s="13" t="s">
        <v>76</v>
      </c>
      <c r="AY502" s="232" t="s">
        <v>182</v>
      </c>
    </row>
    <row r="503" spans="1:65" s="13" customFormat="1">
      <c r="B503" s="221"/>
      <c r="C503" s="222"/>
      <c r="D503" s="223" t="s">
        <v>191</v>
      </c>
      <c r="E503" s="224" t="s">
        <v>1</v>
      </c>
      <c r="F503" s="225" t="s">
        <v>715</v>
      </c>
      <c r="G503" s="222"/>
      <c r="H503" s="226">
        <v>19.260000000000002</v>
      </c>
      <c r="I503" s="227"/>
      <c r="J503" s="222"/>
      <c r="K503" s="222"/>
      <c r="L503" s="228"/>
      <c r="M503" s="229"/>
      <c r="N503" s="230"/>
      <c r="O503" s="230"/>
      <c r="P503" s="230"/>
      <c r="Q503" s="230"/>
      <c r="R503" s="230"/>
      <c r="S503" s="230"/>
      <c r="T503" s="231"/>
      <c r="AT503" s="232" t="s">
        <v>191</v>
      </c>
      <c r="AU503" s="232" t="s">
        <v>85</v>
      </c>
      <c r="AV503" s="13" t="s">
        <v>85</v>
      </c>
      <c r="AW503" s="13" t="s">
        <v>32</v>
      </c>
      <c r="AX503" s="13" t="s">
        <v>76</v>
      </c>
      <c r="AY503" s="232" t="s">
        <v>182</v>
      </c>
    </row>
    <row r="504" spans="1:65" s="13" customFormat="1">
      <c r="B504" s="221"/>
      <c r="C504" s="222"/>
      <c r="D504" s="223" t="s">
        <v>191</v>
      </c>
      <c r="E504" s="224" t="s">
        <v>1</v>
      </c>
      <c r="F504" s="225" t="s">
        <v>716</v>
      </c>
      <c r="G504" s="222"/>
      <c r="H504" s="226">
        <v>11.88</v>
      </c>
      <c r="I504" s="227"/>
      <c r="J504" s="222"/>
      <c r="K504" s="222"/>
      <c r="L504" s="228"/>
      <c r="M504" s="229"/>
      <c r="N504" s="230"/>
      <c r="O504" s="230"/>
      <c r="P504" s="230"/>
      <c r="Q504" s="230"/>
      <c r="R504" s="230"/>
      <c r="S504" s="230"/>
      <c r="T504" s="231"/>
      <c r="AT504" s="232" t="s">
        <v>191</v>
      </c>
      <c r="AU504" s="232" t="s">
        <v>85</v>
      </c>
      <c r="AV504" s="13" t="s">
        <v>85</v>
      </c>
      <c r="AW504" s="13" t="s">
        <v>32</v>
      </c>
      <c r="AX504" s="13" t="s">
        <v>76</v>
      </c>
      <c r="AY504" s="232" t="s">
        <v>182</v>
      </c>
    </row>
    <row r="505" spans="1:65" s="13" customFormat="1">
      <c r="B505" s="221"/>
      <c r="C505" s="222"/>
      <c r="D505" s="223" t="s">
        <v>191</v>
      </c>
      <c r="E505" s="224" t="s">
        <v>1</v>
      </c>
      <c r="F505" s="225" t="s">
        <v>707</v>
      </c>
      <c r="G505" s="222"/>
      <c r="H505" s="226">
        <v>6.05</v>
      </c>
      <c r="I505" s="227"/>
      <c r="J505" s="222"/>
      <c r="K505" s="222"/>
      <c r="L505" s="228"/>
      <c r="M505" s="229"/>
      <c r="N505" s="230"/>
      <c r="O505" s="230"/>
      <c r="P505" s="230"/>
      <c r="Q505" s="230"/>
      <c r="R505" s="230"/>
      <c r="S505" s="230"/>
      <c r="T505" s="231"/>
      <c r="AT505" s="232" t="s">
        <v>191</v>
      </c>
      <c r="AU505" s="232" t="s">
        <v>85</v>
      </c>
      <c r="AV505" s="13" t="s">
        <v>85</v>
      </c>
      <c r="AW505" s="13" t="s">
        <v>32</v>
      </c>
      <c r="AX505" s="13" t="s">
        <v>76</v>
      </c>
      <c r="AY505" s="232" t="s">
        <v>182</v>
      </c>
    </row>
    <row r="506" spans="1:65" s="14" customFormat="1">
      <c r="B506" s="233"/>
      <c r="C506" s="234"/>
      <c r="D506" s="223" t="s">
        <v>191</v>
      </c>
      <c r="E506" s="235" t="s">
        <v>1</v>
      </c>
      <c r="F506" s="236" t="s">
        <v>717</v>
      </c>
      <c r="G506" s="234"/>
      <c r="H506" s="237">
        <v>90.96</v>
      </c>
      <c r="I506" s="238"/>
      <c r="J506" s="234"/>
      <c r="K506" s="234"/>
      <c r="L506" s="239"/>
      <c r="M506" s="240"/>
      <c r="N506" s="241"/>
      <c r="O506" s="241"/>
      <c r="P506" s="241"/>
      <c r="Q506" s="241"/>
      <c r="R506" s="241"/>
      <c r="S506" s="241"/>
      <c r="T506" s="242"/>
      <c r="AT506" s="243" t="s">
        <v>191</v>
      </c>
      <c r="AU506" s="243" t="s">
        <v>85</v>
      </c>
      <c r="AV506" s="14" t="s">
        <v>195</v>
      </c>
      <c r="AW506" s="14" t="s">
        <v>32</v>
      </c>
      <c r="AX506" s="14" t="s">
        <v>76</v>
      </c>
      <c r="AY506" s="243" t="s">
        <v>182</v>
      </c>
    </row>
    <row r="507" spans="1:65" s="15" customFormat="1">
      <c r="B507" s="244"/>
      <c r="C507" s="245"/>
      <c r="D507" s="223" t="s">
        <v>191</v>
      </c>
      <c r="E507" s="246" t="s">
        <v>1</v>
      </c>
      <c r="F507" s="247" t="s">
        <v>202</v>
      </c>
      <c r="G507" s="245"/>
      <c r="H507" s="248">
        <v>95.489000000000004</v>
      </c>
      <c r="I507" s="249"/>
      <c r="J507" s="245"/>
      <c r="K507" s="245"/>
      <c r="L507" s="250"/>
      <c r="M507" s="251"/>
      <c r="N507" s="252"/>
      <c r="O507" s="252"/>
      <c r="P507" s="252"/>
      <c r="Q507" s="252"/>
      <c r="R507" s="252"/>
      <c r="S507" s="252"/>
      <c r="T507" s="253"/>
      <c r="AT507" s="254" t="s">
        <v>191</v>
      </c>
      <c r="AU507" s="254" t="s">
        <v>85</v>
      </c>
      <c r="AV507" s="15" t="s">
        <v>189</v>
      </c>
      <c r="AW507" s="15" t="s">
        <v>32</v>
      </c>
      <c r="AX507" s="15" t="s">
        <v>83</v>
      </c>
      <c r="AY507" s="254" t="s">
        <v>182</v>
      </c>
    </row>
    <row r="508" spans="1:65" s="2" customFormat="1" ht="16.5" customHeight="1">
      <c r="A508" s="34"/>
      <c r="B508" s="35"/>
      <c r="C508" s="208" t="s">
        <v>718</v>
      </c>
      <c r="D508" s="208" t="s">
        <v>184</v>
      </c>
      <c r="E508" s="209" t="s">
        <v>719</v>
      </c>
      <c r="F508" s="210" t="s">
        <v>720</v>
      </c>
      <c r="G508" s="211" t="s">
        <v>331</v>
      </c>
      <c r="H508" s="212">
        <v>36.231999999999999</v>
      </c>
      <c r="I508" s="213"/>
      <c r="J508" s="214">
        <f>ROUND(I508*H508,2)</f>
        <v>0</v>
      </c>
      <c r="K508" s="210" t="s">
        <v>188</v>
      </c>
      <c r="L508" s="39"/>
      <c r="M508" s="215" t="s">
        <v>1</v>
      </c>
      <c r="N508" s="216" t="s">
        <v>41</v>
      </c>
      <c r="O508" s="71"/>
      <c r="P508" s="217">
        <f>O508*H508</f>
        <v>0</v>
      </c>
      <c r="Q508" s="217">
        <v>2.0999999999999999E-3</v>
      </c>
      <c r="R508" s="217">
        <f>Q508*H508</f>
        <v>7.6087199999999994E-2</v>
      </c>
      <c r="S508" s="217">
        <v>0</v>
      </c>
      <c r="T508" s="218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219" t="s">
        <v>189</v>
      </c>
      <c r="AT508" s="219" t="s">
        <v>184</v>
      </c>
      <c r="AU508" s="219" t="s">
        <v>85</v>
      </c>
      <c r="AY508" s="17" t="s">
        <v>182</v>
      </c>
      <c r="BE508" s="220">
        <f>IF(N508="základní",J508,0)</f>
        <v>0</v>
      </c>
      <c r="BF508" s="220">
        <f>IF(N508="snížená",J508,0)</f>
        <v>0</v>
      </c>
      <c r="BG508" s="220">
        <f>IF(N508="zákl. přenesená",J508,0)</f>
        <v>0</v>
      </c>
      <c r="BH508" s="220">
        <f>IF(N508="sníž. přenesená",J508,0)</f>
        <v>0</v>
      </c>
      <c r="BI508" s="220">
        <f>IF(N508="nulová",J508,0)</f>
        <v>0</v>
      </c>
      <c r="BJ508" s="17" t="s">
        <v>83</v>
      </c>
      <c r="BK508" s="220">
        <f>ROUND(I508*H508,2)</f>
        <v>0</v>
      </c>
      <c r="BL508" s="17" t="s">
        <v>189</v>
      </c>
      <c r="BM508" s="219" t="s">
        <v>721</v>
      </c>
    </row>
    <row r="509" spans="1:65" s="13" customFormat="1">
      <c r="B509" s="221"/>
      <c r="C509" s="222"/>
      <c r="D509" s="223" t="s">
        <v>191</v>
      </c>
      <c r="E509" s="222"/>
      <c r="F509" s="225" t="s">
        <v>722</v>
      </c>
      <c r="G509" s="222"/>
      <c r="H509" s="226">
        <v>36.231999999999999</v>
      </c>
      <c r="I509" s="227"/>
      <c r="J509" s="222"/>
      <c r="K509" s="222"/>
      <c r="L509" s="228"/>
      <c r="M509" s="229"/>
      <c r="N509" s="230"/>
      <c r="O509" s="230"/>
      <c r="P509" s="230"/>
      <c r="Q509" s="230"/>
      <c r="R509" s="230"/>
      <c r="S509" s="230"/>
      <c r="T509" s="231"/>
      <c r="AT509" s="232" t="s">
        <v>191</v>
      </c>
      <c r="AU509" s="232" t="s">
        <v>85</v>
      </c>
      <c r="AV509" s="13" t="s">
        <v>85</v>
      </c>
      <c r="AW509" s="13" t="s">
        <v>4</v>
      </c>
      <c r="AX509" s="13" t="s">
        <v>83</v>
      </c>
      <c r="AY509" s="232" t="s">
        <v>182</v>
      </c>
    </row>
    <row r="510" spans="1:65" s="2" customFormat="1" ht="16.5" customHeight="1">
      <c r="A510" s="34"/>
      <c r="B510" s="35"/>
      <c r="C510" s="208" t="s">
        <v>723</v>
      </c>
      <c r="D510" s="208" t="s">
        <v>184</v>
      </c>
      <c r="E510" s="209" t="s">
        <v>724</v>
      </c>
      <c r="F510" s="210" t="s">
        <v>725</v>
      </c>
      <c r="G510" s="211" t="s">
        <v>331</v>
      </c>
      <c r="H510" s="212">
        <v>90.8</v>
      </c>
      <c r="I510" s="213"/>
      <c r="J510" s="214">
        <f>ROUND(I510*H510,2)</f>
        <v>0</v>
      </c>
      <c r="K510" s="210" t="s">
        <v>188</v>
      </c>
      <c r="L510" s="39"/>
      <c r="M510" s="215" t="s">
        <v>1</v>
      </c>
      <c r="N510" s="216" t="s">
        <v>41</v>
      </c>
      <c r="O510" s="71"/>
      <c r="P510" s="217">
        <f>O510*H510</f>
        <v>0</v>
      </c>
      <c r="Q510" s="217">
        <v>1.54E-2</v>
      </c>
      <c r="R510" s="217">
        <f>Q510*H510</f>
        <v>1.39832</v>
      </c>
      <c r="S510" s="217">
        <v>0</v>
      </c>
      <c r="T510" s="218">
        <f>S510*H510</f>
        <v>0</v>
      </c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R510" s="219" t="s">
        <v>189</v>
      </c>
      <c r="AT510" s="219" t="s">
        <v>184</v>
      </c>
      <c r="AU510" s="219" t="s">
        <v>85</v>
      </c>
      <c r="AY510" s="17" t="s">
        <v>182</v>
      </c>
      <c r="BE510" s="220">
        <f>IF(N510="základní",J510,0)</f>
        <v>0</v>
      </c>
      <c r="BF510" s="220">
        <f>IF(N510="snížená",J510,0)</f>
        <v>0</v>
      </c>
      <c r="BG510" s="220">
        <f>IF(N510="zákl. přenesená",J510,0)</f>
        <v>0</v>
      </c>
      <c r="BH510" s="220">
        <f>IF(N510="sníž. přenesená",J510,0)</f>
        <v>0</v>
      </c>
      <c r="BI510" s="220">
        <f>IF(N510="nulová",J510,0)</f>
        <v>0</v>
      </c>
      <c r="BJ510" s="17" t="s">
        <v>83</v>
      </c>
      <c r="BK510" s="220">
        <f>ROUND(I510*H510,2)</f>
        <v>0</v>
      </c>
      <c r="BL510" s="17" t="s">
        <v>189</v>
      </c>
      <c r="BM510" s="219" t="s">
        <v>726</v>
      </c>
    </row>
    <row r="511" spans="1:65" s="13" customFormat="1">
      <c r="B511" s="221"/>
      <c r="C511" s="222"/>
      <c r="D511" s="223" t="s">
        <v>191</v>
      </c>
      <c r="E511" s="224" t="s">
        <v>1</v>
      </c>
      <c r="F511" s="225" t="s">
        <v>706</v>
      </c>
      <c r="G511" s="222"/>
      <c r="H511" s="226">
        <v>84.75</v>
      </c>
      <c r="I511" s="227"/>
      <c r="J511" s="222"/>
      <c r="K511" s="222"/>
      <c r="L511" s="228"/>
      <c r="M511" s="229"/>
      <c r="N511" s="230"/>
      <c r="O511" s="230"/>
      <c r="P511" s="230"/>
      <c r="Q511" s="230"/>
      <c r="R511" s="230"/>
      <c r="S511" s="230"/>
      <c r="T511" s="231"/>
      <c r="AT511" s="232" t="s">
        <v>191</v>
      </c>
      <c r="AU511" s="232" t="s">
        <v>85</v>
      </c>
      <c r="AV511" s="13" t="s">
        <v>85</v>
      </c>
      <c r="AW511" s="13" t="s">
        <v>32</v>
      </c>
      <c r="AX511" s="13" t="s">
        <v>76</v>
      </c>
      <c r="AY511" s="232" t="s">
        <v>182</v>
      </c>
    </row>
    <row r="512" spans="1:65" s="13" customFormat="1">
      <c r="B512" s="221"/>
      <c r="C512" s="222"/>
      <c r="D512" s="223" t="s">
        <v>191</v>
      </c>
      <c r="E512" s="224" t="s">
        <v>1</v>
      </c>
      <c r="F512" s="225" t="s">
        <v>707</v>
      </c>
      <c r="G512" s="222"/>
      <c r="H512" s="226">
        <v>6.05</v>
      </c>
      <c r="I512" s="227"/>
      <c r="J512" s="222"/>
      <c r="K512" s="222"/>
      <c r="L512" s="228"/>
      <c r="M512" s="229"/>
      <c r="N512" s="230"/>
      <c r="O512" s="230"/>
      <c r="P512" s="230"/>
      <c r="Q512" s="230"/>
      <c r="R512" s="230"/>
      <c r="S512" s="230"/>
      <c r="T512" s="231"/>
      <c r="AT512" s="232" t="s">
        <v>191</v>
      </c>
      <c r="AU512" s="232" t="s">
        <v>85</v>
      </c>
      <c r="AV512" s="13" t="s">
        <v>85</v>
      </c>
      <c r="AW512" s="13" t="s">
        <v>32</v>
      </c>
      <c r="AX512" s="13" t="s">
        <v>76</v>
      </c>
      <c r="AY512" s="232" t="s">
        <v>182</v>
      </c>
    </row>
    <row r="513" spans="1:65" s="15" customFormat="1">
      <c r="B513" s="244"/>
      <c r="C513" s="245"/>
      <c r="D513" s="223" t="s">
        <v>191</v>
      </c>
      <c r="E513" s="246" t="s">
        <v>1</v>
      </c>
      <c r="F513" s="247" t="s">
        <v>202</v>
      </c>
      <c r="G513" s="245"/>
      <c r="H513" s="248">
        <v>90.8</v>
      </c>
      <c r="I513" s="249"/>
      <c r="J513" s="245"/>
      <c r="K513" s="245"/>
      <c r="L513" s="250"/>
      <c r="M513" s="251"/>
      <c r="N513" s="252"/>
      <c r="O513" s="252"/>
      <c r="P513" s="252"/>
      <c r="Q513" s="252"/>
      <c r="R513" s="252"/>
      <c r="S513" s="252"/>
      <c r="T513" s="253"/>
      <c r="AT513" s="254" t="s">
        <v>191</v>
      </c>
      <c r="AU513" s="254" t="s">
        <v>85</v>
      </c>
      <c r="AV513" s="15" t="s">
        <v>189</v>
      </c>
      <c r="AW513" s="15" t="s">
        <v>32</v>
      </c>
      <c r="AX513" s="15" t="s">
        <v>83</v>
      </c>
      <c r="AY513" s="254" t="s">
        <v>182</v>
      </c>
    </row>
    <row r="514" spans="1:65" s="2" customFormat="1" ht="16.5" customHeight="1">
      <c r="A514" s="34"/>
      <c r="B514" s="35"/>
      <c r="C514" s="208" t="s">
        <v>727</v>
      </c>
      <c r="D514" s="208" t="s">
        <v>184</v>
      </c>
      <c r="E514" s="209" t="s">
        <v>728</v>
      </c>
      <c r="F514" s="210" t="s">
        <v>729</v>
      </c>
      <c r="G514" s="211" t="s">
        <v>331</v>
      </c>
      <c r="H514" s="212">
        <v>90.8</v>
      </c>
      <c r="I514" s="213"/>
      <c r="J514" s="214">
        <f>ROUND(I514*H514,2)</f>
        <v>0</v>
      </c>
      <c r="K514" s="210" t="s">
        <v>188</v>
      </c>
      <c r="L514" s="39"/>
      <c r="M514" s="215" t="s">
        <v>1</v>
      </c>
      <c r="N514" s="216" t="s">
        <v>41</v>
      </c>
      <c r="O514" s="71"/>
      <c r="P514" s="217">
        <f>O514*H514</f>
        <v>0</v>
      </c>
      <c r="Q514" s="217">
        <v>7.9000000000000008E-3</v>
      </c>
      <c r="R514" s="217">
        <f>Q514*H514</f>
        <v>0.71732000000000007</v>
      </c>
      <c r="S514" s="217">
        <v>0</v>
      </c>
      <c r="T514" s="218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219" t="s">
        <v>189</v>
      </c>
      <c r="AT514" s="219" t="s">
        <v>184</v>
      </c>
      <c r="AU514" s="219" t="s">
        <v>85</v>
      </c>
      <c r="AY514" s="17" t="s">
        <v>182</v>
      </c>
      <c r="BE514" s="220">
        <f>IF(N514="základní",J514,0)</f>
        <v>0</v>
      </c>
      <c r="BF514" s="220">
        <f>IF(N514="snížená",J514,0)</f>
        <v>0</v>
      </c>
      <c r="BG514" s="220">
        <f>IF(N514="zákl. přenesená",J514,0)</f>
        <v>0</v>
      </c>
      <c r="BH514" s="220">
        <f>IF(N514="sníž. přenesená",J514,0)</f>
        <v>0</v>
      </c>
      <c r="BI514" s="220">
        <f>IF(N514="nulová",J514,0)</f>
        <v>0</v>
      </c>
      <c r="BJ514" s="17" t="s">
        <v>83</v>
      </c>
      <c r="BK514" s="220">
        <f>ROUND(I514*H514,2)</f>
        <v>0</v>
      </c>
      <c r="BL514" s="17" t="s">
        <v>189</v>
      </c>
      <c r="BM514" s="219" t="s">
        <v>730</v>
      </c>
    </row>
    <row r="515" spans="1:65" s="13" customFormat="1">
      <c r="B515" s="221"/>
      <c r="C515" s="222"/>
      <c r="D515" s="223" t="s">
        <v>191</v>
      </c>
      <c r="E515" s="224" t="s">
        <v>1</v>
      </c>
      <c r="F515" s="225" t="s">
        <v>706</v>
      </c>
      <c r="G515" s="222"/>
      <c r="H515" s="226">
        <v>84.75</v>
      </c>
      <c r="I515" s="227"/>
      <c r="J515" s="222"/>
      <c r="K515" s="222"/>
      <c r="L515" s="228"/>
      <c r="M515" s="229"/>
      <c r="N515" s="230"/>
      <c r="O515" s="230"/>
      <c r="P515" s="230"/>
      <c r="Q515" s="230"/>
      <c r="R515" s="230"/>
      <c r="S515" s="230"/>
      <c r="T515" s="231"/>
      <c r="AT515" s="232" t="s">
        <v>191</v>
      </c>
      <c r="AU515" s="232" t="s">
        <v>85</v>
      </c>
      <c r="AV515" s="13" t="s">
        <v>85</v>
      </c>
      <c r="AW515" s="13" t="s">
        <v>32</v>
      </c>
      <c r="AX515" s="13" t="s">
        <v>76</v>
      </c>
      <c r="AY515" s="232" t="s">
        <v>182</v>
      </c>
    </row>
    <row r="516" spans="1:65" s="13" customFormat="1">
      <c r="B516" s="221"/>
      <c r="C516" s="222"/>
      <c r="D516" s="223" t="s">
        <v>191</v>
      </c>
      <c r="E516" s="224" t="s">
        <v>1</v>
      </c>
      <c r="F516" s="225" t="s">
        <v>707</v>
      </c>
      <c r="G516" s="222"/>
      <c r="H516" s="226">
        <v>6.05</v>
      </c>
      <c r="I516" s="227"/>
      <c r="J516" s="222"/>
      <c r="K516" s="222"/>
      <c r="L516" s="228"/>
      <c r="M516" s="229"/>
      <c r="N516" s="230"/>
      <c r="O516" s="230"/>
      <c r="P516" s="230"/>
      <c r="Q516" s="230"/>
      <c r="R516" s="230"/>
      <c r="S516" s="230"/>
      <c r="T516" s="231"/>
      <c r="AT516" s="232" t="s">
        <v>191</v>
      </c>
      <c r="AU516" s="232" t="s">
        <v>85</v>
      </c>
      <c r="AV516" s="13" t="s">
        <v>85</v>
      </c>
      <c r="AW516" s="13" t="s">
        <v>32</v>
      </c>
      <c r="AX516" s="13" t="s">
        <v>76</v>
      </c>
      <c r="AY516" s="232" t="s">
        <v>182</v>
      </c>
    </row>
    <row r="517" spans="1:65" s="15" customFormat="1">
      <c r="B517" s="244"/>
      <c r="C517" s="245"/>
      <c r="D517" s="223" t="s">
        <v>191</v>
      </c>
      <c r="E517" s="246" t="s">
        <v>1</v>
      </c>
      <c r="F517" s="247" t="s">
        <v>202</v>
      </c>
      <c r="G517" s="245"/>
      <c r="H517" s="248">
        <v>90.8</v>
      </c>
      <c r="I517" s="249"/>
      <c r="J517" s="245"/>
      <c r="K517" s="245"/>
      <c r="L517" s="250"/>
      <c r="M517" s="251"/>
      <c r="N517" s="252"/>
      <c r="O517" s="252"/>
      <c r="P517" s="252"/>
      <c r="Q517" s="252"/>
      <c r="R517" s="252"/>
      <c r="S517" s="252"/>
      <c r="T517" s="253"/>
      <c r="AT517" s="254" t="s">
        <v>191</v>
      </c>
      <c r="AU517" s="254" t="s">
        <v>85</v>
      </c>
      <c r="AV517" s="15" t="s">
        <v>189</v>
      </c>
      <c r="AW517" s="15" t="s">
        <v>32</v>
      </c>
      <c r="AX517" s="15" t="s">
        <v>83</v>
      </c>
      <c r="AY517" s="254" t="s">
        <v>182</v>
      </c>
    </row>
    <row r="518" spans="1:65" s="2" customFormat="1" ht="16.5" customHeight="1">
      <c r="A518" s="34"/>
      <c r="B518" s="35"/>
      <c r="C518" s="208" t="s">
        <v>731</v>
      </c>
      <c r="D518" s="208" t="s">
        <v>184</v>
      </c>
      <c r="E518" s="209" t="s">
        <v>732</v>
      </c>
      <c r="F518" s="210" t="s">
        <v>733</v>
      </c>
      <c r="G518" s="211" t="s">
        <v>331</v>
      </c>
      <c r="H518" s="212">
        <v>215.46299999999999</v>
      </c>
      <c r="I518" s="213"/>
      <c r="J518" s="214">
        <f>ROUND(I518*H518,2)</f>
        <v>0</v>
      </c>
      <c r="K518" s="210" t="s">
        <v>188</v>
      </c>
      <c r="L518" s="39"/>
      <c r="M518" s="215" t="s">
        <v>1</v>
      </c>
      <c r="N518" s="216" t="s">
        <v>41</v>
      </c>
      <c r="O518" s="71"/>
      <c r="P518" s="217">
        <f>O518*H518</f>
        <v>0</v>
      </c>
      <c r="Q518" s="217">
        <v>1.54E-2</v>
      </c>
      <c r="R518" s="217">
        <f>Q518*H518</f>
        <v>3.3181302000000001</v>
      </c>
      <c r="S518" s="217">
        <v>0</v>
      </c>
      <c r="T518" s="218">
        <f>S518*H518</f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219" t="s">
        <v>189</v>
      </c>
      <c r="AT518" s="219" t="s">
        <v>184</v>
      </c>
      <c r="AU518" s="219" t="s">
        <v>85</v>
      </c>
      <c r="AY518" s="17" t="s">
        <v>182</v>
      </c>
      <c r="BE518" s="220">
        <f>IF(N518="základní",J518,0)</f>
        <v>0</v>
      </c>
      <c r="BF518" s="220">
        <f>IF(N518="snížená",J518,0)</f>
        <v>0</v>
      </c>
      <c r="BG518" s="220">
        <f>IF(N518="zákl. přenesená",J518,0)</f>
        <v>0</v>
      </c>
      <c r="BH518" s="220">
        <f>IF(N518="sníž. přenesená",J518,0)</f>
        <v>0</v>
      </c>
      <c r="BI518" s="220">
        <f>IF(N518="nulová",J518,0)</f>
        <v>0</v>
      </c>
      <c r="BJ518" s="17" t="s">
        <v>83</v>
      </c>
      <c r="BK518" s="220">
        <f>ROUND(I518*H518,2)</f>
        <v>0</v>
      </c>
      <c r="BL518" s="17" t="s">
        <v>189</v>
      </c>
      <c r="BM518" s="219" t="s">
        <v>734</v>
      </c>
    </row>
    <row r="519" spans="1:65" s="13" customFormat="1">
      <c r="B519" s="221"/>
      <c r="C519" s="222"/>
      <c r="D519" s="223" t="s">
        <v>191</v>
      </c>
      <c r="E519" s="224" t="s">
        <v>1</v>
      </c>
      <c r="F519" s="225" t="s">
        <v>735</v>
      </c>
      <c r="G519" s="222"/>
      <c r="H519" s="226">
        <v>12.337999999999999</v>
      </c>
      <c r="I519" s="227"/>
      <c r="J519" s="222"/>
      <c r="K519" s="222"/>
      <c r="L519" s="228"/>
      <c r="M519" s="229"/>
      <c r="N519" s="230"/>
      <c r="O519" s="230"/>
      <c r="P519" s="230"/>
      <c r="Q519" s="230"/>
      <c r="R519" s="230"/>
      <c r="S519" s="230"/>
      <c r="T519" s="231"/>
      <c r="AT519" s="232" t="s">
        <v>191</v>
      </c>
      <c r="AU519" s="232" t="s">
        <v>85</v>
      </c>
      <c r="AV519" s="13" t="s">
        <v>85</v>
      </c>
      <c r="AW519" s="13" t="s">
        <v>32</v>
      </c>
      <c r="AX519" s="13" t="s">
        <v>76</v>
      </c>
      <c r="AY519" s="232" t="s">
        <v>182</v>
      </c>
    </row>
    <row r="520" spans="1:65" s="13" customFormat="1">
      <c r="B520" s="221"/>
      <c r="C520" s="222"/>
      <c r="D520" s="223" t="s">
        <v>191</v>
      </c>
      <c r="E520" s="224" t="s">
        <v>1</v>
      </c>
      <c r="F520" s="225" t="s">
        <v>736</v>
      </c>
      <c r="G520" s="222"/>
      <c r="H520" s="226">
        <v>47.280999999999999</v>
      </c>
      <c r="I520" s="227"/>
      <c r="J520" s="222"/>
      <c r="K520" s="222"/>
      <c r="L520" s="228"/>
      <c r="M520" s="229"/>
      <c r="N520" s="230"/>
      <c r="O520" s="230"/>
      <c r="P520" s="230"/>
      <c r="Q520" s="230"/>
      <c r="R520" s="230"/>
      <c r="S520" s="230"/>
      <c r="T520" s="231"/>
      <c r="AT520" s="232" t="s">
        <v>191</v>
      </c>
      <c r="AU520" s="232" t="s">
        <v>85</v>
      </c>
      <c r="AV520" s="13" t="s">
        <v>85</v>
      </c>
      <c r="AW520" s="13" t="s">
        <v>32</v>
      </c>
      <c r="AX520" s="13" t="s">
        <v>76</v>
      </c>
      <c r="AY520" s="232" t="s">
        <v>182</v>
      </c>
    </row>
    <row r="521" spans="1:65" s="13" customFormat="1">
      <c r="B521" s="221"/>
      <c r="C521" s="222"/>
      <c r="D521" s="223" t="s">
        <v>191</v>
      </c>
      <c r="E521" s="224" t="s">
        <v>1</v>
      </c>
      <c r="F521" s="225" t="s">
        <v>737</v>
      </c>
      <c r="G521" s="222"/>
      <c r="H521" s="226">
        <v>7.38</v>
      </c>
      <c r="I521" s="227"/>
      <c r="J521" s="222"/>
      <c r="K521" s="222"/>
      <c r="L521" s="228"/>
      <c r="M521" s="229"/>
      <c r="N521" s="230"/>
      <c r="O521" s="230"/>
      <c r="P521" s="230"/>
      <c r="Q521" s="230"/>
      <c r="R521" s="230"/>
      <c r="S521" s="230"/>
      <c r="T521" s="231"/>
      <c r="AT521" s="232" t="s">
        <v>191</v>
      </c>
      <c r="AU521" s="232" t="s">
        <v>85</v>
      </c>
      <c r="AV521" s="13" t="s">
        <v>85</v>
      </c>
      <c r="AW521" s="13" t="s">
        <v>32</v>
      </c>
      <c r="AX521" s="13" t="s">
        <v>76</v>
      </c>
      <c r="AY521" s="232" t="s">
        <v>182</v>
      </c>
    </row>
    <row r="522" spans="1:65" s="13" customFormat="1">
      <c r="B522" s="221"/>
      <c r="C522" s="222"/>
      <c r="D522" s="223" t="s">
        <v>191</v>
      </c>
      <c r="E522" s="224" t="s">
        <v>1</v>
      </c>
      <c r="F522" s="225" t="s">
        <v>738</v>
      </c>
      <c r="G522" s="222"/>
      <c r="H522" s="226">
        <v>20.013000000000002</v>
      </c>
      <c r="I522" s="227"/>
      <c r="J522" s="222"/>
      <c r="K522" s="222"/>
      <c r="L522" s="228"/>
      <c r="M522" s="229"/>
      <c r="N522" s="230"/>
      <c r="O522" s="230"/>
      <c r="P522" s="230"/>
      <c r="Q522" s="230"/>
      <c r="R522" s="230"/>
      <c r="S522" s="230"/>
      <c r="T522" s="231"/>
      <c r="AT522" s="232" t="s">
        <v>191</v>
      </c>
      <c r="AU522" s="232" t="s">
        <v>85</v>
      </c>
      <c r="AV522" s="13" t="s">
        <v>85</v>
      </c>
      <c r="AW522" s="13" t="s">
        <v>32</v>
      </c>
      <c r="AX522" s="13" t="s">
        <v>76</v>
      </c>
      <c r="AY522" s="232" t="s">
        <v>182</v>
      </c>
    </row>
    <row r="523" spans="1:65" s="13" customFormat="1">
      <c r="B523" s="221"/>
      <c r="C523" s="222"/>
      <c r="D523" s="223" t="s">
        <v>191</v>
      </c>
      <c r="E523" s="224" t="s">
        <v>1</v>
      </c>
      <c r="F523" s="225" t="s">
        <v>739</v>
      </c>
      <c r="G523" s="222"/>
      <c r="H523" s="226">
        <v>20.09</v>
      </c>
      <c r="I523" s="227"/>
      <c r="J523" s="222"/>
      <c r="K523" s="222"/>
      <c r="L523" s="228"/>
      <c r="M523" s="229"/>
      <c r="N523" s="230"/>
      <c r="O523" s="230"/>
      <c r="P523" s="230"/>
      <c r="Q523" s="230"/>
      <c r="R523" s="230"/>
      <c r="S523" s="230"/>
      <c r="T523" s="231"/>
      <c r="AT523" s="232" t="s">
        <v>191</v>
      </c>
      <c r="AU523" s="232" t="s">
        <v>85</v>
      </c>
      <c r="AV523" s="13" t="s">
        <v>85</v>
      </c>
      <c r="AW523" s="13" t="s">
        <v>32</v>
      </c>
      <c r="AX523" s="13" t="s">
        <v>76</v>
      </c>
      <c r="AY523" s="232" t="s">
        <v>182</v>
      </c>
    </row>
    <row r="524" spans="1:65" s="13" customFormat="1">
      <c r="B524" s="221"/>
      <c r="C524" s="222"/>
      <c r="D524" s="223" t="s">
        <v>191</v>
      </c>
      <c r="E524" s="224" t="s">
        <v>1</v>
      </c>
      <c r="F524" s="225" t="s">
        <v>740</v>
      </c>
      <c r="G524" s="222"/>
      <c r="H524" s="226">
        <v>14.11</v>
      </c>
      <c r="I524" s="227"/>
      <c r="J524" s="222"/>
      <c r="K524" s="222"/>
      <c r="L524" s="228"/>
      <c r="M524" s="229"/>
      <c r="N524" s="230"/>
      <c r="O524" s="230"/>
      <c r="P524" s="230"/>
      <c r="Q524" s="230"/>
      <c r="R524" s="230"/>
      <c r="S524" s="230"/>
      <c r="T524" s="231"/>
      <c r="AT524" s="232" t="s">
        <v>191</v>
      </c>
      <c r="AU524" s="232" t="s">
        <v>85</v>
      </c>
      <c r="AV524" s="13" t="s">
        <v>85</v>
      </c>
      <c r="AW524" s="13" t="s">
        <v>32</v>
      </c>
      <c r="AX524" s="13" t="s">
        <v>76</v>
      </c>
      <c r="AY524" s="232" t="s">
        <v>182</v>
      </c>
    </row>
    <row r="525" spans="1:65" s="13" customFormat="1">
      <c r="B525" s="221"/>
      <c r="C525" s="222"/>
      <c r="D525" s="223" t="s">
        <v>191</v>
      </c>
      <c r="E525" s="224" t="s">
        <v>1</v>
      </c>
      <c r="F525" s="225" t="s">
        <v>741</v>
      </c>
      <c r="G525" s="222"/>
      <c r="H525" s="226">
        <v>7.77</v>
      </c>
      <c r="I525" s="227"/>
      <c r="J525" s="222"/>
      <c r="K525" s="222"/>
      <c r="L525" s="228"/>
      <c r="M525" s="229"/>
      <c r="N525" s="230"/>
      <c r="O525" s="230"/>
      <c r="P525" s="230"/>
      <c r="Q525" s="230"/>
      <c r="R525" s="230"/>
      <c r="S525" s="230"/>
      <c r="T525" s="231"/>
      <c r="AT525" s="232" t="s">
        <v>191</v>
      </c>
      <c r="AU525" s="232" t="s">
        <v>85</v>
      </c>
      <c r="AV525" s="13" t="s">
        <v>85</v>
      </c>
      <c r="AW525" s="13" t="s">
        <v>32</v>
      </c>
      <c r="AX525" s="13" t="s">
        <v>76</v>
      </c>
      <c r="AY525" s="232" t="s">
        <v>182</v>
      </c>
    </row>
    <row r="526" spans="1:65" s="13" customFormat="1">
      <c r="B526" s="221"/>
      <c r="C526" s="222"/>
      <c r="D526" s="223" t="s">
        <v>191</v>
      </c>
      <c r="E526" s="224" t="s">
        <v>1</v>
      </c>
      <c r="F526" s="225" t="s">
        <v>742</v>
      </c>
      <c r="G526" s="222"/>
      <c r="H526" s="226">
        <v>18.494</v>
      </c>
      <c r="I526" s="227"/>
      <c r="J526" s="222"/>
      <c r="K526" s="222"/>
      <c r="L526" s="228"/>
      <c r="M526" s="229"/>
      <c r="N526" s="230"/>
      <c r="O526" s="230"/>
      <c r="P526" s="230"/>
      <c r="Q526" s="230"/>
      <c r="R526" s="230"/>
      <c r="S526" s="230"/>
      <c r="T526" s="231"/>
      <c r="AT526" s="232" t="s">
        <v>191</v>
      </c>
      <c r="AU526" s="232" t="s">
        <v>85</v>
      </c>
      <c r="AV526" s="13" t="s">
        <v>85</v>
      </c>
      <c r="AW526" s="13" t="s">
        <v>32</v>
      </c>
      <c r="AX526" s="13" t="s">
        <v>76</v>
      </c>
      <c r="AY526" s="232" t="s">
        <v>182</v>
      </c>
    </row>
    <row r="527" spans="1:65" s="13" customFormat="1">
      <c r="B527" s="221"/>
      <c r="C527" s="222"/>
      <c r="D527" s="223" t="s">
        <v>191</v>
      </c>
      <c r="E527" s="224" t="s">
        <v>1</v>
      </c>
      <c r="F527" s="225" t="s">
        <v>743</v>
      </c>
      <c r="G527" s="222"/>
      <c r="H527" s="226">
        <v>19.483000000000001</v>
      </c>
      <c r="I527" s="227"/>
      <c r="J527" s="222"/>
      <c r="K527" s="222"/>
      <c r="L527" s="228"/>
      <c r="M527" s="229"/>
      <c r="N527" s="230"/>
      <c r="O527" s="230"/>
      <c r="P527" s="230"/>
      <c r="Q527" s="230"/>
      <c r="R527" s="230"/>
      <c r="S527" s="230"/>
      <c r="T527" s="231"/>
      <c r="AT527" s="232" t="s">
        <v>191</v>
      </c>
      <c r="AU527" s="232" t="s">
        <v>85</v>
      </c>
      <c r="AV527" s="13" t="s">
        <v>85</v>
      </c>
      <c r="AW527" s="13" t="s">
        <v>32</v>
      </c>
      <c r="AX527" s="13" t="s">
        <v>76</v>
      </c>
      <c r="AY527" s="232" t="s">
        <v>182</v>
      </c>
    </row>
    <row r="528" spans="1:65" s="13" customFormat="1">
      <c r="B528" s="221"/>
      <c r="C528" s="222"/>
      <c r="D528" s="223" t="s">
        <v>191</v>
      </c>
      <c r="E528" s="224" t="s">
        <v>1</v>
      </c>
      <c r="F528" s="225" t="s">
        <v>744</v>
      </c>
      <c r="G528" s="222"/>
      <c r="H528" s="226">
        <v>30.3</v>
      </c>
      <c r="I528" s="227"/>
      <c r="J528" s="222"/>
      <c r="K528" s="222"/>
      <c r="L528" s="228"/>
      <c r="M528" s="229"/>
      <c r="N528" s="230"/>
      <c r="O528" s="230"/>
      <c r="P528" s="230"/>
      <c r="Q528" s="230"/>
      <c r="R528" s="230"/>
      <c r="S528" s="230"/>
      <c r="T528" s="231"/>
      <c r="AT528" s="232" t="s">
        <v>191</v>
      </c>
      <c r="AU528" s="232" t="s">
        <v>85</v>
      </c>
      <c r="AV528" s="13" t="s">
        <v>85</v>
      </c>
      <c r="AW528" s="13" t="s">
        <v>32</v>
      </c>
      <c r="AX528" s="13" t="s">
        <v>76</v>
      </c>
      <c r="AY528" s="232" t="s">
        <v>182</v>
      </c>
    </row>
    <row r="529" spans="1:65" s="14" customFormat="1">
      <c r="B529" s="233"/>
      <c r="C529" s="234"/>
      <c r="D529" s="223" t="s">
        <v>191</v>
      </c>
      <c r="E529" s="235" t="s">
        <v>1</v>
      </c>
      <c r="F529" s="236" t="s">
        <v>745</v>
      </c>
      <c r="G529" s="234"/>
      <c r="H529" s="237">
        <v>197.25900000000001</v>
      </c>
      <c r="I529" s="238"/>
      <c r="J529" s="234"/>
      <c r="K529" s="234"/>
      <c r="L529" s="239"/>
      <c r="M529" s="240"/>
      <c r="N529" s="241"/>
      <c r="O529" s="241"/>
      <c r="P529" s="241"/>
      <c r="Q529" s="241"/>
      <c r="R529" s="241"/>
      <c r="S529" s="241"/>
      <c r="T529" s="242"/>
      <c r="AT529" s="243" t="s">
        <v>191</v>
      </c>
      <c r="AU529" s="243" t="s">
        <v>85</v>
      </c>
      <c r="AV529" s="14" t="s">
        <v>195</v>
      </c>
      <c r="AW529" s="14" t="s">
        <v>32</v>
      </c>
      <c r="AX529" s="14" t="s">
        <v>76</v>
      </c>
      <c r="AY529" s="243" t="s">
        <v>182</v>
      </c>
    </row>
    <row r="530" spans="1:65" s="13" customFormat="1" ht="22.5">
      <c r="B530" s="221"/>
      <c r="C530" s="222"/>
      <c r="D530" s="223" t="s">
        <v>191</v>
      </c>
      <c r="E530" s="224" t="s">
        <v>1</v>
      </c>
      <c r="F530" s="225" t="s">
        <v>746</v>
      </c>
      <c r="G530" s="222"/>
      <c r="H530" s="226">
        <v>42.081000000000003</v>
      </c>
      <c r="I530" s="227"/>
      <c r="J530" s="222"/>
      <c r="K530" s="222"/>
      <c r="L530" s="228"/>
      <c r="M530" s="229"/>
      <c r="N530" s="230"/>
      <c r="O530" s="230"/>
      <c r="P530" s="230"/>
      <c r="Q530" s="230"/>
      <c r="R530" s="230"/>
      <c r="S530" s="230"/>
      <c r="T530" s="231"/>
      <c r="AT530" s="232" t="s">
        <v>191</v>
      </c>
      <c r="AU530" s="232" t="s">
        <v>85</v>
      </c>
      <c r="AV530" s="13" t="s">
        <v>85</v>
      </c>
      <c r="AW530" s="13" t="s">
        <v>32</v>
      </c>
      <c r="AX530" s="13" t="s">
        <v>76</v>
      </c>
      <c r="AY530" s="232" t="s">
        <v>182</v>
      </c>
    </row>
    <row r="531" spans="1:65" s="13" customFormat="1">
      <c r="B531" s="221"/>
      <c r="C531" s="222"/>
      <c r="D531" s="223" t="s">
        <v>191</v>
      </c>
      <c r="E531" s="224" t="s">
        <v>1</v>
      </c>
      <c r="F531" s="225" t="s">
        <v>747</v>
      </c>
      <c r="G531" s="222"/>
      <c r="H531" s="226">
        <v>-23.876999999999999</v>
      </c>
      <c r="I531" s="227"/>
      <c r="J531" s="222"/>
      <c r="K531" s="222"/>
      <c r="L531" s="228"/>
      <c r="M531" s="229"/>
      <c r="N531" s="230"/>
      <c r="O531" s="230"/>
      <c r="P531" s="230"/>
      <c r="Q531" s="230"/>
      <c r="R531" s="230"/>
      <c r="S531" s="230"/>
      <c r="T531" s="231"/>
      <c r="AT531" s="232" t="s">
        <v>191</v>
      </c>
      <c r="AU531" s="232" t="s">
        <v>85</v>
      </c>
      <c r="AV531" s="13" t="s">
        <v>85</v>
      </c>
      <c r="AW531" s="13" t="s">
        <v>32</v>
      </c>
      <c r="AX531" s="13" t="s">
        <v>76</v>
      </c>
      <c r="AY531" s="232" t="s">
        <v>182</v>
      </c>
    </row>
    <row r="532" spans="1:65" s="14" customFormat="1">
      <c r="B532" s="233"/>
      <c r="C532" s="234"/>
      <c r="D532" s="223" t="s">
        <v>191</v>
      </c>
      <c r="E532" s="235" t="s">
        <v>1</v>
      </c>
      <c r="F532" s="236" t="s">
        <v>748</v>
      </c>
      <c r="G532" s="234"/>
      <c r="H532" s="237">
        <v>18.204000000000004</v>
      </c>
      <c r="I532" s="238"/>
      <c r="J532" s="234"/>
      <c r="K532" s="234"/>
      <c r="L532" s="239"/>
      <c r="M532" s="240"/>
      <c r="N532" s="241"/>
      <c r="O532" s="241"/>
      <c r="P532" s="241"/>
      <c r="Q532" s="241"/>
      <c r="R532" s="241"/>
      <c r="S532" s="241"/>
      <c r="T532" s="242"/>
      <c r="AT532" s="243" t="s">
        <v>191</v>
      </c>
      <c r="AU532" s="243" t="s">
        <v>85</v>
      </c>
      <c r="AV532" s="14" t="s">
        <v>195</v>
      </c>
      <c r="AW532" s="14" t="s">
        <v>32</v>
      </c>
      <c r="AX532" s="14" t="s">
        <v>76</v>
      </c>
      <c r="AY532" s="243" t="s">
        <v>182</v>
      </c>
    </row>
    <row r="533" spans="1:65" s="15" customFormat="1">
      <c r="B533" s="244"/>
      <c r="C533" s="245"/>
      <c r="D533" s="223" t="s">
        <v>191</v>
      </c>
      <c r="E533" s="246" t="s">
        <v>1</v>
      </c>
      <c r="F533" s="247" t="s">
        <v>202</v>
      </c>
      <c r="G533" s="245"/>
      <c r="H533" s="248">
        <v>215.46300000000002</v>
      </c>
      <c r="I533" s="249"/>
      <c r="J533" s="245"/>
      <c r="K533" s="245"/>
      <c r="L533" s="250"/>
      <c r="M533" s="251"/>
      <c r="N533" s="252"/>
      <c r="O533" s="252"/>
      <c r="P533" s="252"/>
      <c r="Q533" s="252"/>
      <c r="R533" s="252"/>
      <c r="S533" s="252"/>
      <c r="T533" s="253"/>
      <c r="AT533" s="254" t="s">
        <v>191</v>
      </c>
      <c r="AU533" s="254" t="s">
        <v>85</v>
      </c>
      <c r="AV533" s="15" t="s">
        <v>189</v>
      </c>
      <c r="AW533" s="15" t="s">
        <v>32</v>
      </c>
      <c r="AX533" s="15" t="s">
        <v>83</v>
      </c>
      <c r="AY533" s="254" t="s">
        <v>182</v>
      </c>
    </row>
    <row r="534" spans="1:65" s="2" customFormat="1" ht="16.5" customHeight="1">
      <c r="A534" s="34"/>
      <c r="B534" s="35"/>
      <c r="C534" s="208" t="s">
        <v>749</v>
      </c>
      <c r="D534" s="208" t="s">
        <v>184</v>
      </c>
      <c r="E534" s="209" t="s">
        <v>750</v>
      </c>
      <c r="F534" s="210" t="s">
        <v>751</v>
      </c>
      <c r="G534" s="211" t="s">
        <v>331</v>
      </c>
      <c r="H534" s="212">
        <v>1204.4829999999999</v>
      </c>
      <c r="I534" s="213"/>
      <c r="J534" s="214">
        <f>ROUND(I534*H534,2)</f>
        <v>0</v>
      </c>
      <c r="K534" s="210" t="s">
        <v>188</v>
      </c>
      <c r="L534" s="39"/>
      <c r="M534" s="215" t="s">
        <v>1</v>
      </c>
      <c r="N534" s="216" t="s">
        <v>41</v>
      </c>
      <c r="O534" s="71"/>
      <c r="P534" s="217">
        <f>O534*H534</f>
        <v>0</v>
      </c>
      <c r="Q534" s="217">
        <v>7.9000000000000008E-3</v>
      </c>
      <c r="R534" s="217">
        <f>Q534*H534</f>
        <v>9.5154157000000001</v>
      </c>
      <c r="S534" s="217">
        <v>0</v>
      </c>
      <c r="T534" s="218">
        <f>S534*H534</f>
        <v>0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219" t="s">
        <v>189</v>
      </c>
      <c r="AT534" s="219" t="s">
        <v>184</v>
      </c>
      <c r="AU534" s="219" t="s">
        <v>85</v>
      </c>
      <c r="AY534" s="17" t="s">
        <v>182</v>
      </c>
      <c r="BE534" s="220">
        <f>IF(N534="základní",J534,0)</f>
        <v>0</v>
      </c>
      <c r="BF534" s="220">
        <f>IF(N534="snížená",J534,0)</f>
        <v>0</v>
      </c>
      <c r="BG534" s="220">
        <f>IF(N534="zákl. přenesená",J534,0)</f>
        <v>0</v>
      </c>
      <c r="BH534" s="220">
        <f>IF(N534="sníž. přenesená",J534,0)</f>
        <v>0</v>
      </c>
      <c r="BI534" s="220">
        <f>IF(N534="nulová",J534,0)</f>
        <v>0</v>
      </c>
      <c r="BJ534" s="17" t="s">
        <v>83</v>
      </c>
      <c r="BK534" s="220">
        <f>ROUND(I534*H534,2)</f>
        <v>0</v>
      </c>
      <c r="BL534" s="17" t="s">
        <v>189</v>
      </c>
      <c r="BM534" s="219" t="s">
        <v>752</v>
      </c>
    </row>
    <row r="535" spans="1:65" s="13" customFormat="1">
      <c r="B535" s="221"/>
      <c r="C535" s="222"/>
      <c r="D535" s="223" t="s">
        <v>191</v>
      </c>
      <c r="E535" s="224" t="s">
        <v>1</v>
      </c>
      <c r="F535" s="225" t="s">
        <v>753</v>
      </c>
      <c r="G535" s="222"/>
      <c r="H535" s="226">
        <v>1204.4829999999999</v>
      </c>
      <c r="I535" s="227"/>
      <c r="J535" s="222"/>
      <c r="K535" s="222"/>
      <c r="L535" s="228"/>
      <c r="M535" s="229"/>
      <c r="N535" s="230"/>
      <c r="O535" s="230"/>
      <c r="P535" s="230"/>
      <c r="Q535" s="230"/>
      <c r="R535" s="230"/>
      <c r="S535" s="230"/>
      <c r="T535" s="231"/>
      <c r="AT535" s="232" t="s">
        <v>191</v>
      </c>
      <c r="AU535" s="232" t="s">
        <v>85</v>
      </c>
      <c r="AV535" s="13" t="s">
        <v>85</v>
      </c>
      <c r="AW535" s="13" t="s">
        <v>32</v>
      </c>
      <c r="AX535" s="13" t="s">
        <v>83</v>
      </c>
      <c r="AY535" s="232" t="s">
        <v>182</v>
      </c>
    </row>
    <row r="536" spans="1:65" s="2" customFormat="1" ht="16.5" customHeight="1">
      <c r="A536" s="34"/>
      <c r="B536" s="35"/>
      <c r="C536" s="208" t="s">
        <v>754</v>
      </c>
      <c r="D536" s="208" t="s">
        <v>184</v>
      </c>
      <c r="E536" s="209" t="s">
        <v>755</v>
      </c>
      <c r="F536" s="210" t="s">
        <v>756</v>
      </c>
      <c r="G536" s="211" t="s">
        <v>414</v>
      </c>
      <c r="H536" s="212">
        <v>7</v>
      </c>
      <c r="I536" s="213"/>
      <c r="J536" s="214">
        <f>ROUND(I536*H536,2)</f>
        <v>0</v>
      </c>
      <c r="K536" s="210" t="s">
        <v>188</v>
      </c>
      <c r="L536" s="39"/>
      <c r="M536" s="215" t="s">
        <v>1</v>
      </c>
      <c r="N536" s="216" t="s">
        <v>41</v>
      </c>
      <c r="O536" s="71"/>
      <c r="P536" s="217">
        <f>O536*H536</f>
        <v>0</v>
      </c>
      <c r="Q536" s="217">
        <v>0.1575</v>
      </c>
      <c r="R536" s="217">
        <f>Q536*H536</f>
        <v>1.1025</v>
      </c>
      <c r="S536" s="217">
        <v>0</v>
      </c>
      <c r="T536" s="218">
        <f>S536*H536</f>
        <v>0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219" t="s">
        <v>189</v>
      </c>
      <c r="AT536" s="219" t="s">
        <v>184</v>
      </c>
      <c r="AU536" s="219" t="s">
        <v>85</v>
      </c>
      <c r="AY536" s="17" t="s">
        <v>182</v>
      </c>
      <c r="BE536" s="220">
        <f>IF(N536="základní",J536,0)</f>
        <v>0</v>
      </c>
      <c r="BF536" s="220">
        <f>IF(N536="snížená",J536,0)</f>
        <v>0</v>
      </c>
      <c r="BG536" s="220">
        <f>IF(N536="zákl. přenesená",J536,0)</f>
        <v>0</v>
      </c>
      <c r="BH536" s="220">
        <f>IF(N536="sníž. přenesená",J536,0)</f>
        <v>0</v>
      </c>
      <c r="BI536" s="220">
        <f>IF(N536="nulová",J536,0)</f>
        <v>0</v>
      </c>
      <c r="BJ536" s="17" t="s">
        <v>83</v>
      </c>
      <c r="BK536" s="220">
        <f>ROUND(I536*H536,2)</f>
        <v>0</v>
      </c>
      <c r="BL536" s="17" t="s">
        <v>189</v>
      </c>
      <c r="BM536" s="219" t="s">
        <v>757</v>
      </c>
    </row>
    <row r="537" spans="1:65" s="13" customFormat="1">
      <c r="B537" s="221"/>
      <c r="C537" s="222"/>
      <c r="D537" s="223" t="s">
        <v>191</v>
      </c>
      <c r="E537" s="224" t="s">
        <v>1</v>
      </c>
      <c r="F537" s="225" t="s">
        <v>758</v>
      </c>
      <c r="G537" s="222"/>
      <c r="H537" s="226">
        <v>1</v>
      </c>
      <c r="I537" s="227"/>
      <c r="J537" s="222"/>
      <c r="K537" s="222"/>
      <c r="L537" s="228"/>
      <c r="M537" s="229"/>
      <c r="N537" s="230"/>
      <c r="O537" s="230"/>
      <c r="P537" s="230"/>
      <c r="Q537" s="230"/>
      <c r="R537" s="230"/>
      <c r="S537" s="230"/>
      <c r="T537" s="231"/>
      <c r="AT537" s="232" t="s">
        <v>191</v>
      </c>
      <c r="AU537" s="232" t="s">
        <v>85</v>
      </c>
      <c r="AV537" s="13" t="s">
        <v>85</v>
      </c>
      <c r="AW537" s="13" t="s">
        <v>32</v>
      </c>
      <c r="AX537" s="13" t="s">
        <v>76</v>
      </c>
      <c r="AY537" s="232" t="s">
        <v>182</v>
      </c>
    </row>
    <row r="538" spans="1:65" s="13" customFormat="1">
      <c r="B538" s="221"/>
      <c r="C538" s="222"/>
      <c r="D538" s="223" t="s">
        <v>191</v>
      </c>
      <c r="E538" s="224" t="s">
        <v>1</v>
      </c>
      <c r="F538" s="225" t="s">
        <v>759</v>
      </c>
      <c r="G538" s="222"/>
      <c r="H538" s="226">
        <v>1</v>
      </c>
      <c r="I538" s="227"/>
      <c r="J538" s="222"/>
      <c r="K538" s="222"/>
      <c r="L538" s="228"/>
      <c r="M538" s="229"/>
      <c r="N538" s="230"/>
      <c r="O538" s="230"/>
      <c r="P538" s="230"/>
      <c r="Q538" s="230"/>
      <c r="R538" s="230"/>
      <c r="S538" s="230"/>
      <c r="T538" s="231"/>
      <c r="AT538" s="232" t="s">
        <v>191</v>
      </c>
      <c r="AU538" s="232" t="s">
        <v>85</v>
      </c>
      <c r="AV538" s="13" t="s">
        <v>85</v>
      </c>
      <c r="AW538" s="13" t="s">
        <v>32</v>
      </c>
      <c r="AX538" s="13" t="s">
        <v>76</v>
      </c>
      <c r="AY538" s="232" t="s">
        <v>182</v>
      </c>
    </row>
    <row r="539" spans="1:65" s="13" customFormat="1">
      <c r="B539" s="221"/>
      <c r="C539" s="222"/>
      <c r="D539" s="223" t="s">
        <v>191</v>
      </c>
      <c r="E539" s="224" t="s">
        <v>1</v>
      </c>
      <c r="F539" s="225" t="s">
        <v>760</v>
      </c>
      <c r="G539" s="222"/>
      <c r="H539" s="226">
        <v>1</v>
      </c>
      <c r="I539" s="227"/>
      <c r="J539" s="222"/>
      <c r="K539" s="222"/>
      <c r="L539" s="228"/>
      <c r="M539" s="229"/>
      <c r="N539" s="230"/>
      <c r="O539" s="230"/>
      <c r="P539" s="230"/>
      <c r="Q539" s="230"/>
      <c r="R539" s="230"/>
      <c r="S539" s="230"/>
      <c r="T539" s="231"/>
      <c r="AT539" s="232" t="s">
        <v>191</v>
      </c>
      <c r="AU539" s="232" t="s">
        <v>85</v>
      </c>
      <c r="AV539" s="13" t="s">
        <v>85</v>
      </c>
      <c r="AW539" s="13" t="s">
        <v>32</v>
      </c>
      <c r="AX539" s="13" t="s">
        <v>76</v>
      </c>
      <c r="AY539" s="232" t="s">
        <v>182</v>
      </c>
    </row>
    <row r="540" spans="1:65" s="13" customFormat="1">
      <c r="B540" s="221"/>
      <c r="C540" s="222"/>
      <c r="D540" s="223" t="s">
        <v>191</v>
      </c>
      <c r="E540" s="224" t="s">
        <v>1</v>
      </c>
      <c r="F540" s="225" t="s">
        <v>761</v>
      </c>
      <c r="G540" s="222"/>
      <c r="H540" s="226">
        <v>1</v>
      </c>
      <c r="I540" s="227"/>
      <c r="J540" s="222"/>
      <c r="K540" s="222"/>
      <c r="L540" s="228"/>
      <c r="M540" s="229"/>
      <c r="N540" s="230"/>
      <c r="O540" s="230"/>
      <c r="P540" s="230"/>
      <c r="Q540" s="230"/>
      <c r="R540" s="230"/>
      <c r="S540" s="230"/>
      <c r="T540" s="231"/>
      <c r="AT540" s="232" t="s">
        <v>191</v>
      </c>
      <c r="AU540" s="232" t="s">
        <v>85</v>
      </c>
      <c r="AV540" s="13" t="s">
        <v>85</v>
      </c>
      <c r="AW540" s="13" t="s">
        <v>32</v>
      </c>
      <c r="AX540" s="13" t="s">
        <v>76</v>
      </c>
      <c r="AY540" s="232" t="s">
        <v>182</v>
      </c>
    </row>
    <row r="541" spans="1:65" s="13" customFormat="1">
      <c r="B541" s="221"/>
      <c r="C541" s="222"/>
      <c r="D541" s="223" t="s">
        <v>191</v>
      </c>
      <c r="E541" s="224" t="s">
        <v>1</v>
      </c>
      <c r="F541" s="225" t="s">
        <v>762</v>
      </c>
      <c r="G541" s="222"/>
      <c r="H541" s="226">
        <v>2</v>
      </c>
      <c r="I541" s="227"/>
      <c r="J541" s="222"/>
      <c r="K541" s="222"/>
      <c r="L541" s="228"/>
      <c r="M541" s="229"/>
      <c r="N541" s="230"/>
      <c r="O541" s="230"/>
      <c r="P541" s="230"/>
      <c r="Q541" s="230"/>
      <c r="R541" s="230"/>
      <c r="S541" s="230"/>
      <c r="T541" s="231"/>
      <c r="AT541" s="232" t="s">
        <v>191</v>
      </c>
      <c r="AU541" s="232" t="s">
        <v>85</v>
      </c>
      <c r="AV541" s="13" t="s">
        <v>85</v>
      </c>
      <c r="AW541" s="13" t="s">
        <v>32</v>
      </c>
      <c r="AX541" s="13" t="s">
        <v>76</v>
      </c>
      <c r="AY541" s="232" t="s">
        <v>182</v>
      </c>
    </row>
    <row r="542" spans="1:65" s="13" customFormat="1">
      <c r="B542" s="221"/>
      <c r="C542" s="222"/>
      <c r="D542" s="223" t="s">
        <v>191</v>
      </c>
      <c r="E542" s="224" t="s">
        <v>1</v>
      </c>
      <c r="F542" s="225" t="s">
        <v>763</v>
      </c>
      <c r="G542" s="222"/>
      <c r="H542" s="226">
        <v>1</v>
      </c>
      <c r="I542" s="227"/>
      <c r="J542" s="222"/>
      <c r="K542" s="222"/>
      <c r="L542" s="228"/>
      <c r="M542" s="229"/>
      <c r="N542" s="230"/>
      <c r="O542" s="230"/>
      <c r="P542" s="230"/>
      <c r="Q542" s="230"/>
      <c r="R542" s="230"/>
      <c r="S542" s="230"/>
      <c r="T542" s="231"/>
      <c r="AT542" s="232" t="s">
        <v>191</v>
      </c>
      <c r="AU542" s="232" t="s">
        <v>85</v>
      </c>
      <c r="AV542" s="13" t="s">
        <v>85</v>
      </c>
      <c r="AW542" s="13" t="s">
        <v>32</v>
      </c>
      <c r="AX542" s="13" t="s">
        <v>76</v>
      </c>
      <c r="AY542" s="232" t="s">
        <v>182</v>
      </c>
    </row>
    <row r="543" spans="1:65" s="15" customFormat="1">
      <c r="B543" s="244"/>
      <c r="C543" s="245"/>
      <c r="D543" s="223" t="s">
        <v>191</v>
      </c>
      <c r="E543" s="246" t="s">
        <v>1</v>
      </c>
      <c r="F543" s="247" t="s">
        <v>202</v>
      </c>
      <c r="G543" s="245"/>
      <c r="H543" s="248">
        <v>7</v>
      </c>
      <c r="I543" s="249"/>
      <c r="J543" s="245"/>
      <c r="K543" s="245"/>
      <c r="L543" s="250"/>
      <c r="M543" s="251"/>
      <c r="N543" s="252"/>
      <c r="O543" s="252"/>
      <c r="P543" s="252"/>
      <c r="Q543" s="252"/>
      <c r="R543" s="252"/>
      <c r="S543" s="252"/>
      <c r="T543" s="253"/>
      <c r="AT543" s="254" t="s">
        <v>191</v>
      </c>
      <c r="AU543" s="254" t="s">
        <v>85</v>
      </c>
      <c r="AV543" s="15" t="s">
        <v>189</v>
      </c>
      <c r="AW543" s="15" t="s">
        <v>32</v>
      </c>
      <c r="AX543" s="15" t="s">
        <v>83</v>
      </c>
      <c r="AY543" s="254" t="s">
        <v>182</v>
      </c>
    </row>
    <row r="544" spans="1:65" s="2" customFormat="1" ht="16.5" customHeight="1">
      <c r="A544" s="34"/>
      <c r="B544" s="35"/>
      <c r="C544" s="208" t="s">
        <v>764</v>
      </c>
      <c r="D544" s="208" t="s">
        <v>184</v>
      </c>
      <c r="E544" s="209" t="s">
        <v>765</v>
      </c>
      <c r="F544" s="210" t="s">
        <v>766</v>
      </c>
      <c r="G544" s="211" t="s">
        <v>331</v>
      </c>
      <c r="H544" s="212">
        <v>715.86900000000003</v>
      </c>
      <c r="I544" s="213"/>
      <c r="J544" s="214">
        <f>ROUND(I544*H544,2)</f>
        <v>0</v>
      </c>
      <c r="K544" s="210" t="s">
        <v>188</v>
      </c>
      <c r="L544" s="39"/>
      <c r="M544" s="215" t="s">
        <v>1</v>
      </c>
      <c r="N544" s="216" t="s">
        <v>41</v>
      </c>
      <c r="O544" s="71"/>
      <c r="P544" s="217">
        <f>O544*H544</f>
        <v>0</v>
      </c>
      <c r="Q544" s="217">
        <v>7.3499999999999998E-3</v>
      </c>
      <c r="R544" s="217">
        <f>Q544*H544</f>
        <v>5.2616371500000003</v>
      </c>
      <c r="S544" s="217">
        <v>0</v>
      </c>
      <c r="T544" s="218">
        <f>S544*H544</f>
        <v>0</v>
      </c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R544" s="219" t="s">
        <v>189</v>
      </c>
      <c r="AT544" s="219" t="s">
        <v>184</v>
      </c>
      <c r="AU544" s="219" t="s">
        <v>85</v>
      </c>
      <c r="AY544" s="17" t="s">
        <v>182</v>
      </c>
      <c r="BE544" s="220">
        <f>IF(N544="základní",J544,0)</f>
        <v>0</v>
      </c>
      <c r="BF544" s="220">
        <f>IF(N544="snížená",J544,0)</f>
        <v>0</v>
      </c>
      <c r="BG544" s="220">
        <f>IF(N544="zákl. přenesená",J544,0)</f>
        <v>0</v>
      </c>
      <c r="BH544" s="220">
        <f>IF(N544="sníž. přenesená",J544,0)</f>
        <v>0</v>
      </c>
      <c r="BI544" s="220">
        <f>IF(N544="nulová",J544,0)</f>
        <v>0</v>
      </c>
      <c r="BJ544" s="17" t="s">
        <v>83</v>
      </c>
      <c r="BK544" s="220">
        <f>ROUND(I544*H544,2)</f>
        <v>0</v>
      </c>
      <c r="BL544" s="17" t="s">
        <v>189</v>
      </c>
      <c r="BM544" s="219" t="s">
        <v>767</v>
      </c>
    </row>
    <row r="545" spans="1:65" s="13" customFormat="1">
      <c r="B545" s="221"/>
      <c r="C545" s="222"/>
      <c r="D545" s="223" t="s">
        <v>191</v>
      </c>
      <c r="E545" s="224" t="s">
        <v>1</v>
      </c>
      <c r="F545" s="225" t="s">
        <v>540</v>
      </c>
      <c r="G545" s="222"/>
      <c r="H545" s="226">
        <v>74.953999999999994</v>
      </c>
      <c r="I545" s="227"/>
      <c r="J545" s="222"/>
      <c r="K545" s="222"/>
      <c r="L545" s="228"/>
      <c r="M545" s="229"/>
      <c r="N545" s="230"/>
      <c r="O545" s="230"/>
      <c r="P545" s="230"/>
      <c r="Q545" s="230"/>
      <c r="R545" s="230"/>
      <c r="S545" s="230"/>
      <c r="T545" s="231"/>
      <c r="AT545" s="232" t="s">
        <v>191</v>
      </c>
      <c r="AU545" s="232" t="s">
        <v>85</v>
      </c>
      <c r="AV545" s="13" t="s">
        <v>85</v>
      </c>
      <c r="AW545" s="13" t="s">
        <v>32</v>
      </c>
      <c r="AX545" s="13" t="s">
        <v>76</v>
      </c>
      <c r="AY545" s="232" t="s">
        <v>182</v>
      </c>
    </row>
    <row r="546" spans="1:65" s="13" customFormat="1">
      <c r="B546" s="221"/>
      <c r="C546" s="222"/>
      <c r="D546" s="223" t="s">
        <v>191</v>
      </c>
      <c r="E546" s="224" t="s">
        <v>1</v>
      </c>
      <c r="F546" s="225" t="s">
        <v>544</v>
      </c>
      <c r="G546" s="222"/>
      <c r="H546" s="226">
        <v>54.999000000000002</v>
      </c>
      <c r="I546" s="227"/>
      <c r="J546" s="222"/>
      <c r="K546" s="222"/>
      <c r="L546" s="228"/>
      <c r="M546" s="229"/>
      <c r="N546" s="230"/>
      <c r="O546" s="230"/>
      <c r="P546" s="230"/>
      <c r="Q546" s="230"/>
      <c r="R546" s="230"/>
      <c r="S546" s="230"/>
      <c r="T546" s="231"/>
      <c r="AT546" s="232" t="s">
        <v>191</v>
      </c>
      <c r="AU546" s="232" t="s">
        <v>85</v>
      </c>
      <c r="AV546" s="13" t="s">
        <v>85</v>
      </c>
      <c r="AW546" s="13" t="s">
        <v>32</v>
      </c>
      <c r="AX546" s="13" t="s">
        <v>76</v>
      </c>
      <c r="AY546" s="232" t="s">
        <v>182</v>
      </c>
    </row>
    <row r="547" spans="1:65" s="13" customFormat="1">
      <c r="B547" s="221"/>
      <c r="C547" s="222"/>
      <c r="D547" s="223" t="s">
        <v>191</v>
      </c>
      <c r="E547" s="224" t="s">
        <v>1</v>
      </c>
      <c r="F547" s="225" t="s">
        <v>545</v>
      </c>
      <c r="G547" s="222"/>
      <c r="H547" s="226">
        <v>29.632999999999999</v>
      </c>
      <c r="I547" s="227"/>
      <c r="J547" s="222"/>
      <c r="K547" s="222"/>
      <c r="L547" s="228"/>
      <c r="M547" s="229"/>
      <c r="N547" s="230"/>
      <c r="O547" s="230"/>
      <c r="P547" s="230"/>
      <c r="Q547" s="230"/>
      <c r="R547" s="230"/>
      <c r="S547" s="230"/>
      <c r="T547" s="231"/>
      <c r="AT547" s="232" t="s">
        <v>191</v>
      </c>
      <c r="AU547" s="232" t="s">
        <v>85</v>
      </c>
      <c r="AV547" s="13" t="s">
        <v>85</v>
      </c>
      <c r="AW547" s="13" t="s">
        <v>32</v>
      </c>
      <c r="AX547" s="13" t="s">
        <v>76</v>
      </c>
      <c r="AY547" s="232" t="s">
        <v>182</v>
      </c>
    </row>
    <row r="548" spans="1:65" s="13" customFormat="1" ht="22.5">
      <c r="B548" s="221"/>
      <c r="C548" s="222"/>
      <c r="D548" s="223" t="s">
        <v>191</v>
      </c>
      <c r="E548" s="224" t="s">
        <v>1</v>
      </c>
      <c r="F548" s="225" t="s">
        <v>768</v>
      </c>
      <c r="G548" s="222"/>
      <c r="H548" s="226">
        <v>556.28300000000002</v>
      </c>
      <c r="I548" s="227"/>
      <c r="J548" s="222"/>
      <c r="K548" s="222"/>
      <c r="L548" s="228"/>
      <c r="M548" s="229"/>
      <c r="N548" s="230"/>
      <c r="O548" s="230"/>
      <c r="P548" s="230"/>
      <c r="Q548" s="230"/>
      <c r="R548" s="230"/>
      <c r="S548" s="230"/>
      <c r="T548" s="231"/>
      <c r="AT548" s="232" t="s">
        <v>191</v>
      </c>
      <c r="AU548" s="232" t="s">
        <v>85</v>
      </c>
      <c r="AV548" s="13" t="s">
        <v>85</v>
      </c>
      <c r="AW548" s="13" t="s">
        <v>32</v>
      </c>
      <c r="AX548" s="13" t="s">
        <v>76</v>
      </c>
      <c r="AY548" s="232" t="s">
        <v>182</v>
      </c>
    </row>
    <row r="549" spans="1:65" s="15" customFormat="1">
      <c r="B549" s="244"/>
      <c r="C549" s="245"/>
      <c r="D549" s="223" t="s">
        <v>191</v>
      </c>
      <c r="E549" s="246" t="s">
        <v>1</v>
      </c>
      <c r="F549" s="247" t="s">
        <v>202</v>
      </c>
      <c r="G549" s="245"/>
      <c r="H549" s="248">
        <v>715.86900000000003</v>
      </c>
      <c r="I549" s="249"/>
      <c r="J549" s="245"/>
      <c r="K549" s="245"/>
      <c r="L549" s="250"/>
      <c r="M549" s="251"/>
      <c r="N549" s="252"/>
      <c r="O549" s="252"/>
      <c r="P549" s="252"/>
      <c r="Q549" s="252"/>
      <c r="R549" s="252"/>
      <c r="S549" s="252"/>
      <c r="T549" s="253"/>
      <c r="AT549" s="254" t="s">
        <v>191</v>
      </c>
      <c r="AU549" s="254" t="s">
        <v>85</v>
      </c>
      <c r="AV549" s="15" t="s">
        <v>189</v>
      </c>
      <c r="AW549" s="15" t="s">
        <v>32</v>
      </c>
      <c r="AX549" s="15" t="s">
        <v>83</v>
      </c>
      <c r="AY549" s="254" t="s">
        <v>182</v>
      </c>
    </row>
    <row r="550" spans="1:65" s="2" customFormat="1" ht="16.5" customHeight="1">
      <c r="A550" s="34"/>
      <c r="B550" s="35"/>
      <c r="C550" s="208" t="s">
        <v>769</v>
      </c>
      <c r="D550" s="208" t="s">
        <v>184</v>
      </c>
      <c r="E550" s="209" t="s">
        <v>770</v>
      </c>
      <c r="F550" s="210" t="s">
        <v>771</v>
      </c>
      <c r="G550" s="211" t="s">
        <v>331</v>
      </c>
      <c r="H550" s="212">
        <v>515.24699999999996</v>
      </c>
      <c r="I550" s="213"/>
      <c r="J550" s="214">
        <f>ROUND(I550*H550,2)</f>
        <v>0</v>
      </c>
      <c r="K550" s="210" t="s">
        <v>188</v>
      </c>
      <c r="L550" s="39"/>
      <c r="M550" s="215" t="s">
        <v>1</v>
      </c>
      <c r="N550" s="216" t="s">
        <v>41</v>
      </c>
      <c r="O550" s="71"/>
      <c r="P550" s="217">
        <f>O550*H550</f>
        <v>0</v>
      </c>
      <c r="Q550" s="217">
        <v>4.9399999999999999E-3</v>
      </c>
      <c r="R550" s="217">
        <f>Q550*H550</f>
        <v>2.5453201799999996</v>
      </c>
      <c r="S550" s="217">
        <v>0</v>
      </c>
      <c r="T550" s="218">
        <f>S550*H550</f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219" t="s">
        <v>189</v>
      </c>
      <c r="AT550" s="219" t="s">
        <v>184</v>
      </c>
      <c r="AU550" s="219" t="s">
        <v>85</v>
      </c>
      <c r="AY550" s="17" t="s">
        <v>182</v>
      </c>
      <c r="BE550" s="220">
        <f>IF(N550="základní",J550,0)</f>
        <v>0</v>
      </c>
      <c r="BF550" s="220">
        <f>IF(N550="snížená",J550,0)</f>
        <v>0</v>
      </c>
      <c r="BG550" s="220">
        <f>IF(N550="zákl. přenesená",J550,0)</f>
        <v>0</v>
      </c>
      <c r="BH550" s="220">
        <f>IF(N550="sníž. přenesená",J550,0)</f>
        <v>0</v>
      </c>
      <c r="BI550" s="220">
        <f>IF(N550="nulová",J550,0)</f>
        <v>0</v>
      </c>
      <c r="BJ550" s="17" t="s">
        <v>83</v>
      </c>
      <c r="BK550" s="220">
        <f>ROUND(I550*H550,2)</f>
        <v>0</v>
      </c>
      <c r="BL550" s="17" t="s">
        <v>189</v>
      </c>
      <c r="BM550" s="219" t="s">
        <v>772</v>
      </c>
    </row>
    <row r="551" spans="1:65" s="13" customFormat="1">
      <c r="B551" s="221"/>
      <c r="C551" s="222"/>
      <c r="D551" s="223" t="s">
        <v>191</v>
      </c>
      <c r="E551" s="224" t="s">
        <v>1</v>
      </c>
      <c r="F551" s="225" t="s">
        <v>773</v>
      </c>
      <c r="G551" s="222"/>
      <c r="H551" s="226">
        <v>29.899000000000001</v>
      </c>
      <c r="I551" s="227"/>
      <c r="J551" s="222"/>
      <c r="K551" s="222"/>
      <c r="L551" s="228"/>
      <c r="M551" s="229"/>
      <c r="N551" s="230"/>
      <c r="O551" s="230"/>
      <c r="P551" s="230"/>
      <c r="Q551" s="230"/>
      <c r="R551" s="230"/>
      <c r="S551" s="230"/>
      <c r="T551" s="231"/>
      <c r="AT551" s="232" t="s">
        <v>191</v>
      </c>
      <c r="AU551" s="232" t="s">
        <v>85</v>
      </c>
      <c r="AV551" s="13" t="s">
        <v>85</v>
      </c>
      <c r="AW551" s="13" t="s">
        <v>32</v>
      </c>
      <c r="AX551" s="13" t="s">
        <v>76</v>
      </c>
      <c r="AY551" s="232" t="s">
        <v>182</v>
      </c>
    </row>
    <row r="552" spans="1:65" s="14" customFormat="1">
      <c r="B552" s="233"/>
      <c r="C552" s="234"/>
      <c r="D552" s="223" t="s">
        <v>191</v>
      </c>
      <c r="E552" s="235" t="s">
        <v>1</v>
      </c>
      <c r="F552" s="236" t="s">
        <v>774</v>
      </c>
      <c r="G552" s="234"/>
      <c r="H552" s="237">
        <v>29.899000000000001</v>
      </c>
      <c r="I552" s="238"/>
      <c r="J552" s="234"/>
      <c r="K552" s="234"/>
      <c r="L552" s="239"/>
      <c r="M552" s="240"/>
      <c r="N552" s="241"/>
      <c r="O552" s="241"/>
      <c r="P552" s="241"/>
      <c r="Q552" s="241"/>
      <c r="R552" s="241"/>
      <c r="S552" s="241"/>
      <c r="T552" s="242"/>
      <c r="AT552" s="243" t="s">
        <v>191</v>
      </c>
      <c r="AU552" s="243" t="s">
        <v>85</v>
      </c>
      <c r="AV552" s="14" t="s">
        <v>195</v>
      </c>
      <c r="AW552" s="14" t="s">
        <v>32</v>
      </c>
      <c r="AX552" s="14" t="s">
        <v>76</v>
      </c>
      <c r="AY552" s="243" t="s">
        <v>182</v>
      </c>
    </row>
    <row r="553" spans="1:65" s="13" customFormat="1">
      <c r="B553" s="221"/>
      <c r="C553" s="222"/>
      <c r="D553" s="223" t="s">
        <v>191</v>
      </c>
      <c r="E553" s="224" t="s">
        <v>1</v>
      </c>
      <c r="F553" s="225" t="s">
        <v>775</v>
      </c>
      <c r="G553" s="222"/>
      <c r="H553" s="226">
        <v>16.12</v>
      </c>
      <c r="I553" s="227"/>
      <c r="J553" s="222"/>
      <c r="K553" s="222"/>
      <c r="L553" s="228"/>
      <c r="M553" s="229"/>
      <c r="N553" s="230"/>
      <c r="O553" s="230"/>
      <c r="P553" s="230"/>
      <c r="Q553" s="230"/>
      <c r="R553" s="230"/>
      <c r="S553" s="230"/>
      <c r="T553" s="231"/>
      <c r="AT553" s="232" t="s">
        <v>191</v>
      </c>
      <c r="AU553" s="232" t="s">
        <v>85</v>
      </c>
      <c r="AV553" s="13" t="s">
        <v>85</v>
      </c>
      <c r="AW553" s="13" t="s">
        <v>32</v>
      </c>
      <c r="AX553" s="13" t="s">
        <v>76</v>
      </c>
      <c r="AY553" s="232" t="s">
        <v>182</v>
      </c>
    </row>
    <row r="554" spans="1:65" s="14" customFormat="1">
      <c r="B554" s="233"/>
      <c r="C554" s="234"/>
      <c r="D554" s="223" t="s">
        <v>191</v>
      </c>
      <c r="E554" s="235" t="s">
        <v>1</v>
      </c>
      <c r="F554" s="236" t="s">
        <v>541</v>
      </c>
      <c r="G554" s="234"/>
      <c r="H554" s="237">
        <v>16.12</v>
      </c>
      <c r="I554" s="238"/>
      <c r="J554" s="234"/>
      <c r="K554" s="234"/>
      <c r="L554" s="239"/>
      <c r="M554" s="240"/>
      <c r="N554" s="241"/>
      <c r="O554" s="241"/>
      <c r="P554" s="241"/>
      <c r="Q554" s="241"/>
      <c r="R554" s="241"/>
      <c r="S554" s="241"/>
      <c r="T554" s="242"/>
      <c r="AT554" s="243" t="s">
        <v>191</v>
      </c>
      <c r="AU554" s="243" t="s">
        <v>85</v>
      </c>
      <c r="AV554" s="14" t="s">
        <v>195</v>
      </c>
      <c r="AW554" s="14" t="s">
        <v>32</v>
      </c>
      <c r="AX554" s="14" t="s">
        <v>76</v>
      </c>
      <c r="AY554" s="243" t="s">
        <v>182</v>
      </c>
    </row>
    <row r="555" spans="1:65" s="13" customFormat="1">
      <c r="B555" s="221"/>
      <c r="C555" s="222"/>
      <c r="D555" s="223" t="s">
        <v>191</v>
      </c>
      <c r="E555" s="224" t="s">
        <v>1</v>
      </c>
      <c r="F555" s="225" t="s">
        <v>776</v>
      </c>
      <c r="G555" s="222"/>
      <c r="H555" s="226">
        <v>83.563999999999993</v>
      </c>
      <c r="I555" s="227"/>
      <c r="J555" s="222"/>
      <c r="K555" s="222"/>
      <c r="L555" s="228"/>
      <c r="M555" s="229"/>
      <c r="N555" s="230"/>
      <c r="O555" s="230"/>
      <c r="P555" s="230"/>
      <c r="Q555" s="230"/>
      <c r="R555" s="230"/>
      <c r="S555" s="230"/>
      <c r="T555" s="231"/>
      <c r="AT555" s="232" t="s">
        <v>191</v>
      </c>
      <c r="AU555" s="232" t="s">
        <v>85</v>
      </c>
      <c r="AV555" s="13" t="s">
        <v>85</v>
      </c>
      <c r="AW555" s="13" t="s">
        <v>32</v>
      </c>
      <c r="AX555" s="13" t="s">
        <v>76</v>
      </c>
      <c r="AY555" s="232" t="s">
        <v>182</v>
      </c>
    </row>
    <row r="556" spans="1:65" s="14" customFormat="1">
      <c r="B556" s="233"/>
      <c r="C556" s="234"/>
      <c r="D556" s="223" t="s">
        <v>191</v>
      </c>
      <c r="E556" s="235" t="s">
        <v>1</v>
      </c>
      <c r="F556" s="236" t="s">
        <v>546</v>
      </c>
      <c r="G556" s="234"/>
      <c r="H556" s="237">
        <v>83.563999999999993</v>
      </c>
      <c r="I556" s="238"/>
      <c r="J556" s="234"/>
      <c r="K556" s="234"/>
      <c r="L556" s="239"/>
      <c r="M556" s="240"/>
      <c r="N556" s="241"/>
      <c r="O556" s="241"/>
      <c r="P556" s="241"/>
      <c r="Q556" s="241"/>
      <c r="R556" s="241"/>
      <c r="S556" s="241"/>
      <c r="T556" s="242"/>
      <c r="AT556" s="243" t="s">
        <v>191</v>
      </c>
      <c r="AU556" s="243" t="s">
        <v>85</v>
      </c>
      <c r="AV556" s="14" t="s">
        <v>195</v>
      </c>
      <c r="AW556" s="14" t="s">
        <v>32</v>
      </c>
      <c r="AX556" s="14" t="s">
        <v>76</v>
      </c>
      <c r="AY556" s="243" t="s">
        <v>182</v>
      </c>
    </row>
    <row r="557" spans="1:65" s="13" customFormat="1" ht="22.5">
      <c r="B557" s="221"/>
      <c r="C557" s="222"/>
      <c r="D557" s="223" t="s">
        <v>191</v>
      </c>
      <c r="E557" s="224" t="s">
        <v>1</v>
      </c>
      <c r="F557" s="225" t="s">
        <v>777</v>
      </c>
      <c r="G557" s="222"/>
      <c r="H557" s="226">
        <v>143.244</v>
      </c>
      <c r="I557" s="227"/>
      <c r="J557" s="222"/>
      <c r="K557" s="222"/>
      <c r="L557" s="228"/>
      <c r="M557" s="229"/>
      <c r="N557" s="230"/>
      <c r="O557" s="230"/>
      <c r="P557" s="230"/>
      <c r="Q557" s="230"/>
      <c r="R557" s="230"/>
      <c r="S557" s="230"/>
      <c r="T557" s="231"/>
      <c r="AT557" s="232" t="s">
        <v>191</v>
      </c>
      <c r="AU557" s="232" t="s">
        <v>85</v>
      </c>
      <c r="AV557" s="13" t="s">
        <v>85</v>
      </c>
      <c r="AW557" s="13" t="s">
        <v>32</v>
      </c>
      <c r="AX557" s="13" t="s">
        <v>76</v>
      </c>
      <c r="AY557" s="232" t="s">
        <v>182</v>
      </c>
    </row>
    <row r="558" spans="1:65" s="13" customFormat="1">
      <c r="B558" s="221"/>
      <c r="C558" s="222"/>
      <c r="D558" s="223" t="s">
        <v>191</v>
      </c>
      <c r="E558" s="224" t="s">
        <v>1</v>
      </c>
      <c r="F558" s="225" t="s">
        <v>778</v>
      </c>
      <c r="G558" s="222"/>
      <c r="H558" s="226">
        <v>26.015000000000001</v>
      </c>
      <c r="I558" s="227"/>
      <c r="J558" s="222"/>
      <c r="K558" s="222"/>
      <c r="L558" s="228"/>
      <c r="M558" s="229"/>
      <c r="N558" s="230"/>
      <c r="O558" s="230"/>
      <c r="P558" s="230"/>
      <c r="Q558" s="230"/>
      <c r="R558" s="230"/>
      <c r="S558" s="230"/>
      <c r="T558" s="231"/>
      <c r="AT558" s="232" t="s">
        <v>191</v>
      </c>
      <c r="AU558" s="232" t="s">
        <v>85</v>
      </c>
      <c r="AV558" s="13" t="s">
        <v>85</v>
      </c>
      <c r="AW558" s="13" t="s">
        <v>32</v>
      </c>
      <c r="AX558" s="13" t="s">
        <v>76</v>
      </c>
      <c r="AY558" s="232" t="s">
        <v>182</v>
      </c>
    </row>
    <row r="559" spans="1:65" s="13" customFormat="1">
      <c r="B559" s="221"/>
      <c r="C559" s="222"/>
      <c r="D559" s="223" t="s">
        <v>191</v>
      </c>
      <c r="E559" s="224" t="s">
        <v>1</v>
      </c>
      <c r="F559" s="225" t="s">
        <v>779</v>
      </c>
      <c r="G559" s="222"/>
      <c r="H559" s="226">
        <v>14.523</v>
      </c>
      <c r="I559" s="227"/>
      <c r="J559" s="222"/>
      <c r="K559" s="222"/>
      <c r="L559" s="228"/>
      <c r="M559" s="229"/>
      <c r="N559" s="230"/>
      <c r="O559" s="230"/>
      <c r="P559" s="230"/>
      <c r="Q559" s="230"/>
      <c r="R559" s="230"/>
      <c r="S559" s="230"/>
      <c r="T559" s="231"/>
      <c r="AT559" s="232" t="s">
        <v>191</v>
      </c>
      <c r="AU559" s="232" t="s">
        <v>85</v>
      </c>
      <c r="AV559" s="13" t="s">
        <v>85</v>
      </c>
      <c r="AW559" s="13" t="s">
        <v>32</v>
      </c>
      <c r="AX559" s="13" t="s">
        <v>76</v>
      </c>
      <c r="AY559" s="232" t="s">
        <v>182</v>
      </c>
    </row>
    <row r="560" spans="1:65" s="13" customFormat="1">
      <c r="B560" s="221"/>
      <c r="C560" s="222"/>
      <c r="D560" s="223" t="s">
        <v>191</v>
      </c>
      <c r="E560" s="224" t="s">
        <v>1</v>
      </c>
      <c r="F560" s="225" t="s">
        <v>780</v>
      </c>
      <c r="G560" s="222"/>
      <c r="H560" s="226">
        <v>106.404</v>
      </c>
      <c r="I560" s="227"/>
      <c r="J560" s="222"/>
      <c r="K560" s="222"/>
      <c r="L560" s="228"/>
      <c r="M560" s="229"/>
      <c r="N560" s="230"/>
      <c r="O560" s="230"/>
      <c r="P560" s="230"/>
      <c r="Q560" s="230"/>
      <c r="R560" s="230"/>
      <c r="S560" s="230"/>
      <c r="T560" s="231"/>
      <c r="AT560" s="232" t="s">
        <v>191</v>
      </c>
      <c r="AU560" s="232" t="s">
        <v>85</v>
      </c>
      <c r="AV560" s="13" t="s">
        <v>85</v>
      </c>
      <c r="AW560" s="13" t="s">
        <v>32</v>
      </c>
      <c r="AX560" s="13" t="s">
        <v>76</v>
      </c>
      <c r="AY560" s="232" t="s">
        <v>182</v>
      </c>
    </row>
    <row r="561" spans="1:65" s="13" customFormat="1">
      <c r="B561" s="221"/>
      <c r="C561" s="222"/>
      <c r="D561" s="223" t="s">
        <v>191</v>
      </c>
      <c r="E561" s="224" t="s">
        <v>1</v>
      </c>
      <c r="F561" s="225" t="s">
        <v>781</v>
      </c>
      <c r="G561" s="222"/>
      <c r="H561" s="226">
        <v>29.277999999999999</v>
      </c>
      <c r="I561" s="227"/>
      <c r="J561" s="222"/>
      <c r="K561" s="222"/>
      <c r="L561" s="228"/>
      <c r="M561" s="229"/>
      <c r="N561" s="230"/>
      <c r="O561" s="230"/>
      <c r="P561" s="230"/>
      <c r="Q561" s="230"/>
      <c r="R561" s="230"/>
      <c r="S561" s="230"/>
      <c r="T561" s="231"/>
      <c r="AT561" s="232" t="s">
        <v>191</v>
      </c>
      <c r="AU561" s="232" t="s">
        <v>85</v>
      </c>
      <c r="AV561" s="13" t="s">
        <v>85</v>
      </c>
      <c r="AW561" s="13" t="s">
        <v>32</v>
      </c>
      <c r="AX561" s="13" t="s">
        <v>76</v>
      </c>
      <c r="AY561" s="232" t="s">
        <v>182</v>
      </c>
    </row>
    <row r="562" spans="1:65" s="13" customFormat="1">
      <c r="B562" s="221"/>
      <c r="C562" s="222"/>
      <c r="D562" s="223" t="s">
        <v>191</v>
      </c>
      <c r="E562" s="224" t="s">
        <v>1</v>
      </c>
      <c r="F562" s="225" t="s">
        <v>782</v>
      </c>
      <c r="G562" s="222"/>
      <c r="H562" s="226">
        <v>7.3819999999999997</v>
      </c>
      <c r="I562" s="227"/>
      <c r="J562" s="222"/>
      <c r="K562" s="222"/>
      <c r="L562" s="228"/>
      <c r="M562" s="229"/>
      <c r="N562" s="230"/>
      <c r="O562" s="230"/>
      <c r="P562" s="230"/>
      <c r="Q562" s="230"/>
      <c r="R562" s="230"/>
      <c r="S562" s="230"/>
      <c r="T562" s="231"/>
      <c r="AT562" s="232" t="s">
        <v>191</v>
      </c>
      <c r="AU562" s="232" t="s">
        <v>85</v>
      </c>
      <c r="AV562" s="13" t="s">
        <v>85</v>
      </c>
      <c r="AW562" s="13" t="s">
        <v>32</v>
      </c>
      <c r="AX562" s="13" t="s">
        <v>76</v>
      </c>
      <c r="AY562" s="232" t="s">
        <v>182</v>
      </c>
    </row>
    <row r="563" spans="1:65" s="13" customFormat="1">
      <c r="B563" s="221"/>
      <c r="C563" s="222"/>
      <c r="D563" s="223" t="s">
        <v>191</v>
      </c>
      <c r="E563" s="224" t="s">
        <v>1</v>
      </c>
      <c r="F563" s="225" t="s">
        <v>783</v>
      </c>
      <c r="G563" s="222"/>
      <c r="H563" s="226">
        <v>37.332000000000001</v>
      </c>
      <c r="I563" s="227"/>
      <c r="J563" s="222"/>
      <c r="K563" s="222"/>
      <c r="L563" s="228"/>
      <c r="M563" s="229"/>
      <c r="N563" s="230"/>
      <c r="O563" s="230"/>
      <c r="P563" s="230"/>
      <c r="Q563" s="230"/>
      <c r="R563" s="230"/>
      <c r="S563" s="230"/>
      <c r="T563" s="231"/>
      <c r="AT563" s="232" t="s">
        <v>191</v>
      </c>
      <c r="AU563" s="232" t="s">
        <v>85</v>
      </c>
      <c r="AV563" s="13" t="s">
        <v>85</v>
      </c>
      <c r="AW563" s="13" t="s">
        <v>32</v>
      </c>
      <c r="AX563" s="13" t="s">
        <v>76</v>
      </c>
      <c r="AY563" s="232" t="s">
        <v>182</v>
      </c>
    </row>
    <row r="564" spans="1:65" s="13" customFormat="1">
      <c r="B564" s="221"/>
      <c r="C564" s="222"/>
      <c r="D564" s="223" t="s">
        <v>191</v>
      </c>
      <c r="E564" s="224" t="s">
        <v>1</v>
      </c>
      <c r="F564" s="225" t="s">
        <v>784</v>
      </c>
      <c r="G564" s="222"/>
      <c r="H564" s="226">
        <v>6.6440000000000001</v>
      </c>
      <c r="I564" s="227"/>
      <c r="J564" s="222"/>
      <c r="K564" s="222"/>
      <c r="L564" s="228"/>
      <c r="M564" s="229"/>
      <c r="N564" s="230"/>
      <c r="O564" s="230"/>
      <c r="P564" s="230"/>
      <c r="Q564" s="230"/>
      <c r="R564" s="230"/>
      <c r="S564" s="230"/>
      <c r="T564" s="231"/>
      <c r="AT564" s="232" t="s">
        <v>191</v>
      </c>
      <c r="AU564" s="232" t="s">
        <v>85</v>
      </c>
      <c r="AV564" s="13" t="s">
        <v>85</v>
      </c>
      <c r="AW564" s="13" t="s">
        <v>32</v>
      </c>
      <c r="AX564" s="13" t="s">
        <v>76</v>
      </c>
      <c r="AY564" s="232" t="s">
        <v>182</v>
      </c>
    </row>
    <row r="565" spans="1:65" s="13" customFormat="1">
      <c r="B565" s="221"/>
      <c r="C565" s="222"/>
      <c r="D565" s="223" t="s">
        <v>191</v>
      </c>
      <c r="E565" s="224" t="s">
        <v>1</v>
      </c>
      <c r="F565" s="225" t="s">
        <v>785</v>
      </c>
      <c r="G565" s="222"/>
      <c r="H565" s="226">
        <v>14.842000000000001</v>
      </c>
      <c r="I565" s="227"/>
      <c r="J565" s="222"/>
      <c r="K565" s="222"/>
      <c r="L565" s="228"/>
      <c r="M565" s="229"/>
      <c r="N565" s="230"/>
      <c r="O565" s="230"/>
      <c r="P565" s="230"/>
      <c r="Q565" s="230"/>
      <c r="R565" s="230"/>
      <c r="S565" s="230"/>
      <c r="T565" s="231"/>
      <c r="AT565" s="232" t="s">
        <v>191</v>
      </c>
      <c r="AU565" s="232" t="s">
        <v>85</v>
      </c>
      <c r="AV565" s="13" t="s">
        <v>85</v>
      </c>
      <c r="AW565" s="13" t="s">
        <v>32</v>
      </c>
      <c r="AX565" s="13" t="s">
        <v>76</v>
      </c>
      <c r="AY565" s="232" t="s">
        <v>182</v>
      </c>
    </row>
    <row r="566" spans="1:65" s="14" customFormat="1">
      <c r="B566" s="233"/>
      <c r="C566" s="234"/>
      <c r="D566" s="223" t="s">
        <v>191</v>
      </c>
      <c r="E566" s="235" t="s">
        <v>1</v>
      </c>
      <c r="F566" s="236" t="s">
        <v>548</v>
      </c>
      <c r="G566" s="234"/>
      <c r="H566" s="237">
        <v>385.66400000000004</v>
      </c>
      <c r="I566" s="238"/>
      <c r="J566" s="234"/>
      <c r="K566" s="234"/>
      <c r="L566" s="239"/>
      <c r="M566" s="240"/>
      <c r="N566" s="241"/>
      <c r="O566" s="241"/>
      <c r="P566" s="241"/>
      <c r="Q566" s="241"/>
      <c r="R566" s="241"/>
      <c r="S566" s="241"/>
      <c r="T566" s="242"/>
      <c r="AT566" s="243" t="s">
        <v>191</v>
      </c>
      <c r="AU566" s="243" t="s">
        <v>85</v>
      </c>
      <c r="AV566" s="14" t="s">
        <v>195</v>
      </c>
      <c r="AW566" s="14" t="s">
        <v>32</v>
      </c>
      <c r="AX566" s="14" t="s">
        <v>76</v>
      </c>
      <c r="AY566" s="243" t="s">
        <v>182</v>
      </c>
    </row>
    <row r="567" spans="1:65" s="15" customFormat="1">
      <c r="B567" s="244"/>
      <c r="C567" s="245"/>
      <c r="D567" s="223" t="s">
        <v>191</v>
      </c>
      <c r="E567" s="246" t="s">
        <v>1</v>
      </c>
      <c r="F567" s="247" t="s">
        <v>202</v>
      </c>
      <c r="G567" s="245"/>
      <c r="H567" s="248">
        <v>515.24700000000007</v>
      </c>
      <c r="I567" s="249"/>
      <c r="J567" s="245"/>
      <c r="K567" s="245"/>
      <c r="L567" s="250"/>
      <c r="M567" s="251"/>
      <c r="N567" s="252"/>
      <c r="O567" s="252"/>
      <c r="P567" s="252"/>
      <c r="Q567" s="252"/>
      <c r="R567" s="252"/>
      <c r="S567" s="252"/>
      <c r="T567" s="253"/>
      <c r="AT567" s="254" t="s">
        <v>191</v>
      </c>
      <c r="AU567" s="254" t="s">
        <v>85</v>
      </c>
      <c r="AV567" s="15" t="s">
        <v>189</v>
      </c>
      <c r="AW567" s="15" t="s">
        <v>32</v>
      </c>
      <c r="AX567" s="15" t="s">
        <v>83</v>
      </c>
      <c r="AY567" s="254" t="s">
        <v>182</v>
      </c>
    </row>
    <row r="568" spans="1:65" s="2" customFormat="1" ht="16.5" customHeight="1">
      <c r="A568" s="34"/>
      <c r="B568" s="35"/>
      <c r="C568" s="208" t="s">
        <v>786</v>
      </c>
      <c r="D568" s="208" t="s">
        <v>184</v>
      </c>
      <c r="E568" s="209" t="s">
        <v>787</v>
      </c>
      <c r="F568" s="210" t="s">
        <v>788</v>
      </c>
      <c r="G568" s="211" t="s">
        <v>331</v>
      </c>
      <c r="H568" s="212">
        <v>989.02</v>
      </c>
      <c r="I568" s="213"/>
      <c r="J568" s="214">
        <f>ROUND(I568*H568,2)</f>
        <v>0</v>
      </c>
      <c r="K568" s="210" t="s">
        <v>188</v>
      </c>
      <c r="L568" s="39"/>
      <c r="M568" s="215" t="s">
        <v>1</v>
      </c>
      <c r="N568" s="216" t="s">
        <v>41</v>
      </c>
      <c r="O568" s="71"/>
      <c r="P568" s="217">
        <f>O568*H568</f>
        <v>0</v>
      </c>
      <c r="Q568" s="217">
        <v>1.8380000000000001E-2</v>
      </c>
      <c r="R568" s="217">
        <f>Q568*H568</f>
        <v>18.178187600000001</v>
      </c>
      <c r="S568" s="217">
        <v>0</v>
      </c>
      <c r="T568" s="218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219" t="s">
        <v>189</v>
      </c>
      <c r="AT568" s="219" t="s">
        <v>184</v>
      </c>
      <c r="AU568" s="219" t="s">
        <v>85</v>
      </c>
      <c r="AY568" s="17" t="s">
        <v>182</v>
      </c>
      <c r="BE568" s="220">
        <f>IF(N568="základní",J568,0)</f>
        <v>0</v>
      </c>
      <c r="BF568" s="220">
        <f>IF(N568="snížená",J568,0)</f>
        <v>0</v>
      </c>
      <c r="BG568" s="220">
        <f>IF(N568="zákl. přenesená",J568,0)</f>
        <v>0</v>
      </c>
      <c r="BH568" s="220">
        <f>IF(N568="sníž. přenesená",J568,0)</f>
        <v>0</v>
      </c>
      <c r="BI568" s="220">
        <f>IF(N568="nulová",J568,0)</f>
        <v>0</v>
      </c>
      <c r="BJ568" s="17" t="s">
        <v>83</v>
      </c>
      <c r="BK568" s="220">
        <f>ROUND(I568*H568,2)</f>
        <v>0</v>
      </c>
      <c r="BL568" s="17" t="s">
        <v>189</v>
      </c>
      <c r="BM568" s="219" t="s">
        <v>789</v>
      </c>
    </row>
    <row r="569" spans="1:65" s="13" customFormat="1">
      <c r="B569" s="221"/>
      <c r="C569" s="222"/>
      <c r="D569" s="223" t="s">
        <v>191</v>
      </c>
      <c r="E569" s="224" t="s">
        <v>1</v>
      </c>
      <c r="F569" s="225" t="s">
        <v>773</v>
      </c>
      <c r="G569" s="222"/>
      <c r="H569" s="226">
        <v>29.899000000000001</v>
      </c>
      <c r="I569" s="227"/>
      <c r="J569" s="222"/>
      <c r="K569" s="222"/>
      <c r="L569" s="228"/>
      <c r="M569" s="229"/>
      <c r="N569" s="230"/>
      <c r="O569" s="230"/>
      <c r="P569" s="230"/>
      <c r="Q569" s="230"/>
      <c r="R569" s="230"/>
      <c r="S569" s="230"/>
      <c r="T569" s="231"/>
      <c r="AT569" s="232" t="s">
        <v>191</v>
      </c>
      <c r="AU569" s="232" t="s">
        <v>85</v>
      </c>
      <c r="AV569" s="13" t="s">
        <v>85</v>
      </c>
      <c r="AW569" s="13" t="s">
        <v>32</v>
      </c>
      <c r="AX569" s="13" t="s">
        <v>76</v>
      </c>
      <c r="AY569" s="232" t="s">
        <v>182</v>
      </c>
    </row>
    <row r="570" spans="1:65" s="14" customFormat="1">
      <c r="B570" s="233"/>
      <c r="C570" s="234"/>
      <c r="D570" s="223" t="s">
        <v>191</v>
      </c>
      <c r="E570" s="235" t="s">
        <v>1</v>
      </c>
      <c r="F570" s="236" t="s">
        <v>774</v>
      </c>
      <c r="G570" s="234"/>
      <c r="H570" s="237">
        <v>29.899000000000001</v>
      </c>
      <c r="I570" s="238"/>
      <c r="J570" s="234"/>
      <c r="K570" s="234"/>
      <c r="L570" s="239"/>
      <c r="M570" s="240"/>
      <c r="N570" s="241"/>
      <c r="O570" s="241"/>
      <c r="P570" s="241"/>
      <c r="Q570" s="241"/>
      <c r="R570" s="241"/>
      <c r="S570" s="241"/>
      <c r="T570" s="242"/>
      <c r="AT570" s="243" t="s">
        <v>191</v>
      </c>
      <c r="AU570" s="243" t="s">
        <v>85</v>
      </c>
      <c r="AV570" s="14" t="s">
        <v>195</v>
      </c>
      <c r="AW570" s="14" t="s">
        <v>32</v>
      </c>
      <c r="AX570" s="14" t="s">
        <v>76</v>
      </c>
      <c r="AY570" s="243" t="s">
        <v>182</v>
      </c>
    </row>
    <row r="571" spans="1:65" s="13" customFormat="1">
      <c r="B571" s="221"/>
      <c r="C571" s="222"/>
      <c r="D571" s="223" t="s">
        <v>191</v>
      </c>
      <c r="E571" s="224" t="s">
        <v>1</v>
      </c>
      <c r="F571" s="225" t="s">
        <v>540</v>
      </c>
      <c r="G571" s="222"/>
      <c r="H571" s="226">
        <v>74.953999999999994</v>
      </c>
      <c r="I571" s="227"/>
      <c r="J571" s="222"/>
      <c r="K571" s="222"/>
      <c r="L571" s="228"/>
      <c r="M571" s="229"/>
      <c r="N571" s="230"/>
      <c r="O571" s="230"/>
      <c r="P571" s="230"/>
      <c r="Q571" s="230"/>
      <c r="R571" s="230"/>
      <c r="S571" s="230"/>
      <c r="T571" s="231"/>
      <c r="AT571" s="232" t="s">
        <v>191</v>
      </c>
      <c r="AU571" s="232" t="s">
        <v>85</v>
      </c>
      <c r="AV571" s="13" t="s">
        <v>85</v>
      </c>
      <c r="AW571" s="13" t="s">
        <v>32</v>
      </c>
      <c r="AX571" s="13" t="s">
        <v>76</v>
      </c>
      <c r="AY571" s="232" t="s">
        <v>182</v>
      </c>
    </row>
    <row r="572" spans="1:65" s="13" customFormat="1">
      <c r="B572" s="221"/>
      <c r="C572" s="222"/>
      <c r="D572" s="223" t="s">
        <v>191</v>
      </c>
      <c r="E572" s="224" t="s">
        <v>1</v>
      </c>
      <c r="F572" s="225" t="s">
        <v>775</v>
      </c>
      <c r="G572" s="222"/>
      <c r="H572" s="226">
        <v>16.12</v>
      </c>
      <c r="I572" s="227"/>
      <c r="J572" s="222"/>
      <c r="K572" s="222"/>
      <c r="L572" s="228"/>
      <c r="M572" s="229"/>
      <c r="N572" s="230"/>
      <c r="O572" s="230"/>
      <c r="P572" s="230"/>
      <c r="Q572" s="230"/>
      <c r="R572" s="230"/>
      <c r="S572" s="230"/>
      <c r="T572" s="231"/>
      <c r="AT572" s="232" t="s">
        <v>191</v>
      </c>
      <c r="AU572" s="232" t="s">
        <v>85</v>
      </c>
      <c r="AV572" s="13" t="s">
        <v>85</v>
      </c>
      <c r="AW572" s="13" t="s">
        <v>32</v>
      </c>
      <c r="AX572" s="13" t="s">
        <v>76</v>
      </c>
      <c r="AY572" s="232" t="s">
        <v>182</v>
      </c>
    </row>
    <row r="573" spans="1:65" s="14" customFormat="1">
      <c r="B573" s="233"/>
      <c r="C573" s="234"/>
      <c r="D573" s="223" t="s">
        <v>191</v>
      </c>
      <c r="E573" s="235" t="s">
        <v>1</v>
      </c>
      <c r="F573" s="236" t="s">
        <v>541</v>
      </c>
      <c r="G573" s="234"/>
      <c r="H573" s="237">
        <v>91.073999999999998</v>
      </c>
      <c r="I573" s="238"/>
      <c r="J573" s="234"/>
      <c r="K573" s="234"/>
      <c r="L573" s="239"/>
      <c r="M573" s="240"/>
      <c r="N573" s="241"/>
      <c r="O573" s="241"/>
      <c r="P573" s="241"/>
      <c r="Q573" s="241"/>
      <c r="R573" s="241"/>
      <c r="S573" s="241"/>
      <c r="T573" s="242"/>
      <c r="AT573" s="243" t="s">
        <v>191</v>
      </c>
      <c r="AU573" s="243" t="s">
        <v>85</v>
      </c>
      <c r="AV573" s="14" t="s">
        <v>195</v>
      </c>
      <c r="AW573" s="14" t="s">
        <v>32</v>
      </c>
      <c r="AX573" s="14" t="s">
        <v>76</v>
      </c>
      <c r="AY573" s="243" t="s">
        <v>182</v>
      </c>
    </row>
    <row r="574" spans="1:65" s="13" customFormat="1">
      <c r="B574" s="221"/>
      <c r="C574" s="222"/>
      <c r="D574" s="223" t="s">
        <v>191</v>
      </c>
      <c r="E574" s="224" t="s">
        <v>1</v>
      </c>
      <c r="F574" s="225" t="s">
        <v>544</v>
      </c>
      <c r="G574" s="222"/>
      <c r="H574" s="226">
        <v>54.999000000000002</v>
      </c>
      <c r="I574" s="227"/>
      <c r="J574" s="222"/>
      <c r="K574" s="222"/>
      <c r="L574" s="228"/>
      <c r="M574" s="229"/>
      <c r="N574" s="230"/>
      <c r="O574" s="230"/>
      <c r="P574" s="230"/>
      <c r="Q574" s="230"/>
      <c r="R574" s="230"/>
      <c r="S574" s="230"/>
      <c r="T574" s="231"/>
      <c r="AT574" s="232" t="s">
        <v>191</v>
      </c>
      <c r="AU574" s="232" t="s">
        <v>85</v>
      </c>
      <c r="AV574" s="13" t="s">
        <v>85</v>
      </c>
      <c r="AW574" s="13" t="s">
        <v>32</v>
      </c>
      <c r="AX574" s="13" t="s">
        <v>76</v>
      </c>
      <c r="AY574" s="232" t="s">
        <v>182</v>
      </c>
    </row>
    <row r="575" spans="1:65" s="13" customFormat="1">
      <c r="B575" s="221"/>
      <c r="C575" s="222"/>
      <c r="D575" s="223" t="s">
        <v>191</v>
      </c>
      <c r="E575" s="224" t="s">
        <v>1</v>
      </c>
      <c r="F575" s="225" t="s">
        <v>776</v>
      </c>
      <c r="G575" s="222"/>
      <c r="H575" s="226">
        <v>83.563999999999993</v>
      </c>
      <c r="I575" s="227"/>
      <c r="J575" s="222"/>
      <c r="K575" s="222"/>
      <c r="L575" s="228"/>
      <c r="M575" s="229"/>
      <c r="N575" s="230"/>
      <c r="O575" s="230"/>
      <c r="P575" s="230"/>
      <c r="Q575" s="230"/>
      <c r="R575" s="230"/>
      <c r="S575" s="230"/>
      <c r="T575" s="231"/>
      <c r="AT575" s="232" t="s">
        <v>191</v>
      </c>
      <c r="AU575" s="232" t="s">
        <v>85</v>
      </c>
      <c r="AV575" s="13" t="s">
        <v>85</v>
      </c>
      <c r="AW575" s="13" t="s">
        <v>32</v>
      </c>
      <c r="AX575" s="13" t="s">
        <v>76</v>
      </c>
      <c r="AY575" s="232" t="s">
        <v>182</v>
      </c>
    </row>
    <row r="576" spans="1:65" s="13" customFormat="1" ht="22.5">
      <c r="B576" s="221"/>
      <c r="C576" s="222"/>
      <c r="D576" s="223" t="s">
        <v>191</v>
      </c>
      <c r="E576" s="224" t="s">
        <v>1</v>
      </c>
      <c r="F576" s="225" t="s">
        <v>790</v>
      </c>
      <c r="G576" s="222"/>
      <c r="H576" s="226">
        <v>-42.081000000000003</v>
      </c>
      <c r="I576" s="227"/>
      <c r="J576" s="222"/>
      <c r="K576" s="222"/>
      <c r="L576" s="228"/>
      <c r="M576" s="229"/>
      <c r="N576" s="230"/>
      <c r="O576" s="230"/>
      <c r="P576" s="230"/>
      <c r="Q576" s="230"/>
      <c r="R576" s="230"/>
      <c r="S576" s="230"/>
      <c r="T576" s="231"/>
      <c r="AT576" s="232" t="s">
        <v>191</v>
      </c>
      <c r="AU576" s="232" t="s">
        <v>85</v>
      </c>
      <c r="AV576" s="13" t="s">
        <v>85</v>
      </c>
      <c r="AW576" s="13" t="s">
        <v>32</v>
      </c>
      <c r="AX576" s="13" t="s">
        <v>76</v>
      </c>
      <c r="AY576" s="232" t="s">
        <v>182</v>
      </c>
    </row>
    <row r="577" spans="2:51" s="13" customFormat="1">
      <c r="B577" s="221"/>
      <c r="C577" s="222"/>
      <c r="D577" s="223" t="s">
        <v>191</v>
      </c>
      <c r="E577" s="224" t="s">
        <v>1</v>
      </c>
      <c r="F577" s="225" t="s">
        <v>791</v>
      </c>
      <c r="G577" s="222"/>
      <c r="H577" s="226">
        <v>23.876999999999999</v>
      </c>
      <c r="I577" s="227"/>
      <c r="J577" s="222"/>
      <c r="K577" s="222"/>
      <c r="L577" s="228"/>
      <c r="M577" s="229"/>
      <c r="N577" s="230"/>
      <c r="O577" s="230"/>
      <c r="P577" s="230"/>
      <c r="Q577" s="230"/>
      <c r="R577" s="230"/>
      <c r="S577" s="230"/>
      <c r="T577" s="231"/>
      <c r="AT577" s="232" t="s">
        <v>191</v>
      </c>
      <c r="AU577" s="232" t="s">
        <v>85</v>
      </c>
      <c r="AV577" s="13" t="s">
        <v>85</v>
      </c>
      <c r="AW577" s="13" t="s">
        <v>32</v>
      </c>
      <c r="AX577" s="13" t="s">
        <v>76</v>
      </c>
      <c r="AY577" s="232" t="s">
        <v>182</v>
      </c>
    </row>
    <row r="578" spans="2:51" s="14" customFormat="1">
      <c r="B578" s="233"/>
      <c r="C578" s="234"/>
      <c r="D578" s="223" t="s">
        <v>191</v>
      </c>
      <c r="E578" s="235" t="s">
        <v>1</v>
      </c>
      <c r="F578" s="236" t="s">
        <v>546</v>
      </c>
      <c r="G578" s="234"/>
      <c r="H578" s="237">
        <v>120.35899999999998</v>
      </c>
      <c r="I578" s="238"/>
      <c r="J578" s="234"/>
      <c r="K578" s="234"/>
      <c r="L578" s="239"/>
      <c r="M578" s="240"/>
      <c r="N578" s="241"/>
      <c r="O578" s="241"/>
      <c r="P578" s="241"/>
      <c r="Q578" s="241"/>
      <c r="R578" s="241"/>
      <c r="S578" s="241"/>
      <c r="T578" s="242"/>
      <c r="AT578" s="243" t="s">
        <v>191</v>
      </c>
      <c r="AU578" s="243" t="s">
        <v>85</v>
      </c>
      <c r="AV578" s="14" t="s">
        <v>195</v>
      </c>
      <c r="AW578" s="14" t="s">
        <v>32</v>
      </c>
      <c r="AX578" s="14" t="s">
        <v>76</v>
      </c>
      <c r="AY578" s="243" t="s">
        <v>182</v>
      </c>
    </row>
    <row r="579" spans="2:51" s="13" customFormat="1" ht="22.5">
      <c r="B579" s="221"/>
      <c r="C579" s="222"/>
      <c r="D579" s="223" t="s">
        <v>191</v>
      </c>
      <c r="E579" s="224" t="s">
        <v>1</v>
      </c>
      <c r="F579" s="225" t="s">
        <v>777</v>
      </c>
      <c r="G579" s="222"/>
      <c r="H579" s="226">
        <v>143.244</v>
      </c>
      <c r="I579" s="227"/>
      <c r="J579" s="222"/>
      <c r="K579" s="222"/>
      <c r="L579" s="228"/>
      <c r="M579" s="229"/>
      <c r="N579" s="230"/>
      <c r="O579" s="230"/>
      <c r="P579" s="230"/>
      <c r="Q579" s="230"/>
      <c r="R579" s="230"/>
      <c r="S579" s="230"/>
      <c r="T579" s="231"/>
      <c r="AT579" s="232" t="s">
        <v>191</v>
      </c>
      <c r="AU579" s="232" t="s">
        <v>85</v>
      </c>
      <c r="AV579" s="13" t="s">
        <v>85</v>
      </c>
      <c r="AW579" s="13" t="s">
        <v>32</v>
      </c>
      <c r="AX579" s="13" t="s">
        <v>76</v>
      </c>
      <c r="AY579" s="232" t="s">
        <v>182</v>
      </c>
    </row>
    <row r="580" spans="2:51" s="13" customFormat="1">
      <c r="B580" s="221"/>
      <c r="C580" s="222"/>
      <c r="D580" s="223" t="s">
        <v>191</v>
      </c>
      <c r="E580" s="224" t="s">
        <v>1</v>
      </c>
      <c r="F580" s="225" t="s">
        <v>778</v>
      </c>
      <c r="G580" s="222"/>
      <c r="H580" s="226">
        <v>26.015000000000001</v>
      </c>
      <c r="I580" s="227"/>
      <c r="J580" s="222"/>
      <c r="K580" s="222"/>
      <c r="L580" s="228"/>
      <c r="M580" s="229"/>
      <c r="N580" s="230"/>
      <c r="O580" s="230"/>
      <c r="P580" s="230"/>
      <c r="Q580" s="230"/>
      <c r="R580" s="230"/>
      <c r="S580" s="230"/>
      <c r="T580" s="231"/>
      <c r="AT580" s="232" t="s">
        <v>191</v>
      </c>
      <c r="AU580" s="232" t="s">
        <v>85</v>
      </c>
      <c r="AV580" s="13" t="s">
        <v>85</v>
      </c>
      <c r="AW580" s="13" t="s">
        <v>32</v>
      </c>
      <c r="AX580" s="13" t="s">
        <v>76</v>
      </c>
      <c r="AY580" s="232" t="s">
        <v>182</v>
      </c>
    </row>
    <row r="581" spans="2:51" s="13" customFormat="1">
      <c r="B581" s="221"/>
      <c r="C581" s="222"/>
      <c r="D581" s="223" t="s">
        <v>191</v>
      </c>
      <c r="E581" s="224" t="s">
        <v>1</v>
      </c>
      <c r="F581" s="225" t="s">
        <v>779</v>
      </c>
      <c r="G581" s="222"/>
      <c r="H581" s="226">
        <v>14.523</v>
      </c>
      <c r="I581" s="227"/>
      <c r="J581" s="222"/>
      <c r="K581" s="222"/>
      <c r="L581" s="228"/>
      <c r="M581" s="229"/>
      <c r="N581" s="230"/>
      <c r="O581" s="230"/>
      <c r="P581" s="230"/>
      <c r="Q581" s="230"/>
      <c r="R581" s="230"/>
      <c r="S581" s="230"/>
      <c r="T581" s="231"/>
      <c r="AT581" s="232" t="s">
        <v>191</v>
      </c>
      <c r="AU581" s="232" t="s">
        <v>85</v>
      </c>
      <c r="AV581" s="13" t="s">
        <v>85</v>
      </c>
      <c r="AW581" s="13" t="s">
        <v>32</v>
      </c>
      <c r="AX581" s="13" t="s">
        <v>76</v>
      </c>
      <c r="AY581" s="232" t="s">
        <v>182</v>
      </c>
    </row>
    <row r="582" spans="2:51" s="13" customFormat="1">
      <c r="B582" s="221"/>
      <c r="C582" s="222"/>
      <c r="D582" s="223" t="s">
        <v>191</v>
      </c>
      <c r="E582" s="224" t="s">
        <v>1</v>
      </c>
      <c r="F582" s="225" t="s">
        <v>780</v>
      </c>
      <c r="G582" s="222"/>
      <c r="H582" s="226">
        <v>106.404</v>
      </c>
      <c r="I582" s="227"/>
      <c r="J582" s="222"/>
      <c r="K582" s="222"/>
      <c r="L582" s="228"/>
      <c r="M582" s="229"/>
      <c r="N582" s="230"/>
      <c r="O582" s="230"/>
      <c r="P582" s="230"/>
      <c r="Q582" s="230"/>
      <c r="R582" s="230"/>
      <c r="S582" s="230"/>
      <c r="T582" s="231"/>
      <c r="AT582" s="232" t="s">
        <v>191</v>
      </c>
      <c r="AU582" s="232" t="s">
        <v>85</v>
      </c>
      <c r="AV582" s="13" t="s">
        <v>85</v>
      </c>
      <c r="AW582" s="13" t="s">
        <v>32</v>
      </c>
      <c r="AX582" s="13" t="s">
        <v>76</v>
      </c>
      <c r="AY582" s="232" t="s">
        <v>182</v>
      </c>
    </row>
    <row r="583" spans="2:51" s="13" customFormat="1">
      <c r="B583" s="221"/>
      <c r="C583" s="222"/>
      <c r="D583" s="223" t="s">
        <v>191</v>
      </c>
      <c r="E583" s="224" t="s">
        <v>1</v>
      </c>
      <c r="F583" s="225" t="s">
        <v>781</v>
      </c>
      <c r="G583" s="222"/>
      <c r="H583" s="226">
        <v>29.277999999999999</v>
      </c>
      <c r="I583" s="227"/>
      <c r="J583" s="222"/>
      <c r="K583" s="222"/>
      <c r="L583" s="228"/>
      <c r="M583" s="229"/>
      <c r="N583" s="230"/>
      <c r="O583" s="230"/>
      <c r="P583" s="230"/>
      <c r="Q583" s="230"/>
      <c r="R583" s="230"/>
      <c r="S583" s="230"/>
      <c r="T583" s="231"/>
      <c r="AT583" s="232" t="s">
        <v>191</v>
      </c>
      <c r="AU583" s="232" t="s">
        <v>85</v>
      </c>
      <c r="AV583" s="13" t="s">
        <v>85</v>
      </c>
      <c r="AW583" s="13" t="s">
        <v>32</v>
      </c>
      <c r="AX583" s="13" t="s">
        <v>76</v>
      </c>
      <c r="AY583" s="232" t="s">
        <v>182</v>
      </c>
    </row>
    <row r="584" spans="2:51" s="13" customFormat="1">
      <c r="B584" s="221"/>
      <c r="C584" s="222"/>
      <c r="D584" s="223" t="s">
        <v>191</v>
      </c>
      <c r="E584" s="224" t="s">
        <v>1</v>
      </c>
      <c r="F584" s="225" t="s">
        <v>782</v>
      </c>
      <c r="G584" s="222"/>
      <c r="H584" s="226">
        <v>7.3819999999999997</v>
      </c>
      <c r="I584" s="227"/>
      <c r="J584" s="222"/>
      <c r="K584" s="222"/>
      <c r="L584" s="228"/>
      <c r="M584" s="229"/>
      <c r="N584" s="230"/>
      <c r="O584" s="230"/>
      <c r="P584" s="230"/>
      <c r="Q584" s="230"/>
      <c r="R584" s="230"/>
      <c r="S584" s="230"/>
      <c r="T584" s="231"/>
      <c r="AT584" s="232" t="s">
        <v>191</v>
      </c>
      <c r="AU584" s="232" t="s">
        <v>85</v>
      </c>
      <c r="AV584" s="13" t="s">
        <v>85</v>
      </c>
      <c r="AW584" s="13" t="s">
        <v>32</v>
      </c>
      <c r="AX584" s="13" t="s">
        <v>76</v>
      </c>
      <c r="AY584" s="232" t="s">
        <v>182</v>
      </c>
    </row>
    <row r="585" spans="2:51" s="13" customFormat="1">
      <c r="B585" s="221"/>
      <c r="C585" s="222"/>
      <c r="D585" s="223" t="s">
        <v>191</v>
      </c>
      <c r="E585" s="224" t="s">
        <v>1</v>
      </c>
      <c r="F585" s="225" t="s">
        <v>783</v>
      </c>
      <c r="G585" s="222"/>
      <c r="H585" s="226">
        <v>37.332000000000001</v>
      </c>
      <c r="I585" s="227"/>
      <c r="J585" s="222"/>
      <c r="K585" s="222"/>
      <c r="L585" s="228"/>
      <c r="M585" s="229"/>
      <c r="N585" s="230"/>
      <c r="O585" s="230"/>
      <c r="P585" s="230"/>
      <c r="Q585" s="230"/>
      <c r="R585" s="230"/>
      <c r="S585" s="230"/>
      <c r="T585" s="231"/>
      <c r="AT585" s="232" t="s">
        <v>191</v>
      </c>
      <c r="AU585" s="232" t="s">
        <v>85</v>
      </c>
      <c r="AV585" s="13" t="s">
        <v>85</v>
      </c>
      <c r="AW585" s="13" t="s">
        <v>32</v>
      </c>
      <c r="AX585" s="13" t="s">
        <v>76</v>
      </c>
      <c r="AY585" s="232" t="s">
        <v>182</v>
      </c>
    </row>
    <row r="586" spans="2:51" s="13" customFormat="1">
      <c r="B586" s="221"/>
      <c r="C586" s="222"/>
      <c r="D586" s="223" t="s">
        <v>191</v>
      </c>
      <c r="E586" s="224" t="s">
        <v>1</v>
      </c>
      <c r="F586" s="225" t="s">
        <v>784</v>
      </c>
      <c r="G586" s="222"/>
      <c r="H586" s="226">
        <v>6.6440000000000001</v>
      </c>
      <c r="I586" s="227"/>
      <c r="J586" s="222"/>
      <c r="K586" s="222"/>
      <c r="L586" s="228"/>
      <c r="M586" s="229"/>
      <c r="N586" s="230"/>
      <c r="O586" s="230"/>
      <c r="P586" s="230"/>
      <c r="Q586" s="230"/>
      <c r="R586" s="230"/>
      <c r="S586" s="230"/>
      <c r="T586" s="231"/>
      <c r="AT586" s="232" t="s">
        <v>191</v>
      </c>
      <c r="AU586" s="232" t="s">
        <v>85</v>
      </c>
      <c r="AV586" s="13" t="s">
        <v>85</v>
      </c>
      <c r="AW586" s="13" t="s">
        <v>32</v>
      </c>
      <c r="AX586" s="13" t="s">
        <v>76</v>
      </c>
      <c r="AY586" s="232" t="s">
        <v>182</v>
      </c>
    </row>
    <row r="587" spans="2:51" s="13" customFormat="1">
      <c r="B587" s="221"/>
      <c r="C587" s="222"/>
      <c r="D587" s="223" t="s">
        <v>191</v>
      </c>
      <c r="E587" s="224" t="s">
        <v>1</v>
      </c>
      <c r="F587" s="225" t="s">
        <v>785</v>
      </c>
      <c r="G587" s="222"/>
      <c r="H587" s="226">
        <v>14.842000000000001</v>
      </c>
      <c r="I587" s="227"/>
      <c r="J587" s="222"/>
      <c r="K587" s="222"/>
      <c r="L587" s="228"/>
      <c r="M587" s="229"/>
      <c r="N587" s="230"/>
      <c r="O587" s="230"/>
      <c r="P587" s="230"/>
      <c r="Q587" s="230"/>
      <c r="R587" s="230"/>
      <c r="S587" s="230"/>
      <c r="T587" s="231"/>
      <c r="AT587" s="232" t="s">
        <v>191</v>
      </c>
      <c r="AU587" s="232" t="s">
        <v>85</v>
      </c>
      <c r="AV587" s="13" t="s">
        <v>85</v>
      </c>
      <c r="AW587" s="13" t="s">
        <v>32</v>
      </c>
      <c r="AX587" s="13" t="s">
        <v>76</v>
      </c>
      <c r="AY587" s="232" t="s">
        <v>182</v>
      </c>
    </row>
    <row r="588" spans="2:51" s="14" customFormat="1">
      <c r="B588" s="233"/>
      <c r="C588" s="234"/>
      <c r="D588" s="223" t="s">
        <v>191</v>
      </c>
      <c r="E588" s="235" t="s">
        <v>1</v>
      </c>
      <c r="F588" s="236" t="s">
        <v>792</v>
      </c>
      <c r="G588" s="234"/>
      <c r="H588" s="237">
        <v>385.66400000000004</v>
      </c>
      <c r="I588" s="238"/>
      <c r="J588" s="234"/>
      <c r="K588" s="234"/>
      <c r="L588" s="239"/>
      <c r="M588" s="240"/>
      <c r="N588" s="241"/>
      <c r="O588" s="241"/>
      <c r="P588" s="241"/>
      <c r="Q588" s="241"/>
      <c r="R588" s="241"/>
      <c r="S588" s="241"/>
      <c r="T588" s="242"/>
      <c r="AT588" s="243" t="s">
        <v>191</v>
      </c>
      <c r="AU588" s="243" t="s">
        <v>85</v>
      </c>
      <c r="AV588" s="14" t="s">
        <v>195</v>
      </c>
      <c r="AW588" s="14" t="s">
        <v>32</v>
      </c>
      <c r="AX588" s="14" t="s">
        <v>76</v>
      </c>
      <c r="AY588" s="243" t="s">
        <v>182</v>
      </c>
    </row>
    <row r="589" spans="2:51" s="13" customFormat="1" ht="22.5">
      <c r="B589" s="221"/>
      <c r="C589" s="222"/>
      <c r="D589" s="223" t="s">
        <v>191</v>
      </c>
      <c r="E589" s="224" t="s">
        <v>1</v>
      </c>
      <c r="F589" s="225" t="s">
        <v>768</v>
      </c>
      <c r="G589" s="222"/>
      <c r="H589" s="226">
        <v>556.28300000000002</v>
      </c>
      <c r="I589" s="227"/>
      <c r="J589" s="222"/>
      <c r="K589" s="222"/>
      <c r="L589" s="228"/>
      <c r="M589" s="229"/>
      <c r="N589" s="230"/>
      <c r="O589" s="230"/>
      <c r="P589" s="230"/>
      <c r="Q589" s="230"/>
      <c r="R589" s="230"/>
      <c r="S589" s="230"/>
      <c r="T589" s="231"/>
      <c r="AT589" s="232" t="s">
        <v>191</v>
      </c>
      <c r="AU589" s="232" t="s">
        <v>85</v>
      </c>
      <c r="AV589" s="13" t="s">
        <v>85</v>
      </c>
      <c r="AW589" s="13" t="s">
        <v>32</v>
      </c>
      <c r="AX589" s="13" t="s">
        <v>76</v>
      </c>
      <c r="AY589" s="232" t="s">
        <v>182</v>
      </c>
    </row>
    <row r="590" spans="2:51" s="14" customFormat="1">
      <c r="B590" s="233"/>
      <c r="C590" s="234"/>
      <c r="D590" s="223" t="s">
        <v>191</v>
      </c>
      <c r="E590" s="235" t="s">
        <v>1</v>
      </c>
      <c r="F590" s="236" t="s">
        <v>793</v>
      </c>
      <c r="G590" s="234"/>
      <c r="H590" s="237">
        <v>556.28300000000002</v>
      </c>
      <c r="I590" s="238"/>
      <c r="J590" s="234"/>
      <c r="K590" s="234"/>
      <c r="L590" s="239"/>
      <c r="M590" s="240"/>
      <c r="N590" s="241"/>
      <c r="O590" s="241"/>
      <c r="P590" s="241"/>
      <c r="Q590" s="241"/>
      <c r="R590" s="241"/>
      <c r="S590" s="241"/>
      <c r="T590" s="242"/>
      <c r="AT590" s="243" t="s">
        <v>191</v>
      </c>
      <c r="AU590" s="243" t="s">
        <v>85</v>
      </c>
      <c r="AV590" s="14" t="s">
        <v>195</v>
      </c>
      <c r="AW590" s="14" t="s">
        <v>32</v>
      </c>
      <c r="AX590" s="14" t="s">
        <v>76</v>
      </c>
      <c r="AY590" s="243" t="s">
        <v>182</v>
      </c>
    </row>
    <row r="591" spans="2:51" s="13" customFormat="1">
      <c r="B591" s="221"/>
      <c r="C591" s="222"/>
      <c r="D591" s="223" t="s">
        <v>191</v>
      </c>
      <c r="E591" s="224" t="s">
        <v>1</v>
      </c>
      <c r="F591" s="225" t="s">
        <v>794</v>
      </c>
      <c r="G591" s="222"/>
      <c r="H591" s="226">
        <v>-194.25899999999999</v>
      </c>
      <c r="I591" s="227"/>
      <c r="J591" s="222"/>
      <c r="K591" s="222"/>
      <c r="L591" s="228"/>
      <c r="M591" s="229"/>
      <c r="N591" s="230"/>
      <c r="O591" s="230"/>
      <c r="P591" s="230"/>
      <c r="Q591" s="230"/>
      <c r="R591" s="230"/>
      <c r="S591" s="230"/>
      <c r="T591" s="231"/>
      <c r="AT591" s="232" t="s">
        <v>191</v>
      </c>
      <c r="AU591" s="232" t="s">
        <v>85</v>
      </c>
      <c r="AV591" s="13" t="s">
        <v>85</v>
      </c>
      <c r="AW591" s="13" t="s">
        <v>32</v>
      </c>
      <c r="AX591" s="13" t="s">
        <v>76</v>
      </c>
      <c r="AY591" s="232" t="s">
        <v>182</v>
      </c>
    </row>
    <row r="592" spans="2:51" s="14" customFormat="1">
      <c r="B592" s="233"/>
      <c r="C592" s="234"/>
      <c r="D592" s="223" t="s">
        <v>191</v>
      </c>
      <c r="E592" s="235" t="s">
        <v>1</v>
      </c>
      <c r="F592" s="236" t="s">
        <v>548</v>
      </c>
      <c r="G592" s="234"/>
      <c r="H592" s="237">
        <v>-194.25899999999999</v>
      </c>
      <c r="I592" s="238"/>
      <c r="J592" s="234"/>
      <c r="K592" s="234"/>
      <c r="L592" s="239"/>
      <c r="M592" s="240"/>
      <c r="N592" s="241"/>
      <c r="O592" s="241"/>
      <c r="P592" s="241"/>
      <c r="Q592" s="241"/>
      <c r="R592" s="241"/>
      <c r="S592" s="241"/>
      <c r="T592" s="242"/>
      <c r="AT592" s="243" t="s">
        <v>191</v>
      </c>
      <c r="AU592" s="243" t="s">
        <v>85</v>
      </c>
      <c r="AV592" s="14" t="s">
        <v>195</v>
      </c>
      <c r="AW592" s="14" t="s">
        <v>32</v>
      </c>
      <c r="AX592" s="14" t="s">
        <v>76</v>
      </c>
      <c r="AY592" s="243" t="s">
        <v>182</v>
      </c>
    </row>
    <row r="593" spans="1:65" s="15" customFormat="1">
      <c r="B593" s="244"/>
      <c r="C593" s="245"/>
      <c r="D593" s="223" t="s">
        <v>191</v>
      </c>
      <c r="E593" s="246" t="s">
        <v>1</v>
      </c>
      <c r="F593" s="247" t="s">
        <v>202</v>
      </c>
      <c r="G593" s="245"/>
      <c r="H593" s="248">
        <v>989.02</v>
      </c>
      <c r="I593" s="249"/>
      <c r="J593" s="245"/>
      <c r="K593" s="245"/>
      <c r="L593" s="250"/>
      <c r="M593" s="251"/>
      <c r="N593" s="252"/>
      <c r="O593" s="252"/>
      <c r="P593" s="252"/>
      <c r="Q593" s="252"/>
      <c r="R593" s="252"/>
      <c r="S593" s="252"/>
      <c r="T593" s="253"/>
      <c r="AT593" s="254" t="s">
        <v>191</v>
      </c>
      <c r="AU593" s="254" t="s">
        <v>85</v>
      </c>
      <c r="AV593" s="15" t="s">
        <v>189</v>
      </c>
      <c r="AW593" s="15" t="s">
        <v>32</v>
      </c>
      <c r="AX593" s="15" t="s">
        <v>83</v>
      </c>
      <c r="AY593" s="254" t="s">
        <v>182</v>
      </c>
    </row>
    <row r="594" spans="1:65" s="2" customFormat="1" ht="16.5" customHeight="1">
      <c r="A594" s="34"/>
      <c r="B594" s="35"/>
      <c r="C594" s="208" t="s">
        <v>795</v>
      </c>
      <c r="D594" s="208" t="s">
        <v>184</v>
      </c>
      <c r="E594" s="209" t="s">
        <v>796</v>
      </c>
      <c r="F594" s="210" t="s">
        <v>797</v>
      </c>
      <c r="G594" s="211" t="s">
        <v>331</v>
      </c>
      <c r="H594" s="212">
        <v>35.645000000000003</v>
      </c>
      <c r="I594" s="213"/>
      <c r="J594" s="214">
        <f>ROUND(I594*H594,2)</f>
        <v>0</v>
      </c>
      <c r="K594" s="210" t="s">
        <v>188</v>
      </c>
      <c r="L594" s="39"/>
      <c r="M594" s="215" t="s">
        <v>1</v>
      </c>
      <c r="N594" s="216" t="s">
        <v>41</v>
      </c>
      <c r="O594" s="71"/>
      <c r="P594" s="217">
        <f>O594*H594</f>
        <v>0</v>
      </c>
      <c r="Q594" s="217">
        <v>3.3579999999999999E-2</v>
      </c>
      <c r="R594" s="217">
        <f>Q594*H594</f>
        <v>1.1969591000000002</v>
      </c>
      <c r="S594" s="217">
        <v>0</v>
      </c>
      <c r="T594" s="218">
        <f>S594*H594</f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219" t="s">
        <v>189</v>
      </c>
      <c r="AT594" s="219" t="s">
        <v>184</v>
      </c>
      <c r="AU594" s="219" t="s">
        <v>85</v>
      </c>
      <c r="AY594" s="17" t="s">
        <v>182</v>
      </c>
      <c r="BE594" s="220">
        <f>IF(N594="základní",J594,0)</f>
        <v>0</v>
      </c>
      <c r="BF594" s="220">
        <f>IF(N594="snížená",J594,0)</f>
        <v>0</v>
      </c>
      <c r="BG594" s="220">
        <f>IF(N594="zákl. přenesená",J594,0)</f>
        <v>0</v>
      </c>
      <c r="BH594" s="220">
        <f>IF(N594="sníž. přenesená",J594,0)</f>
        <v>0</v>
      </c>
      <c r="BI594" s="220">
        <f>IF(N594="nulová",J594,0)</f>
        <v>0</v>
      </c>
      <c r="BJ594" s="17" t="s">
        <v>83</v>
      </c>
      <c r="BK594" s="220">
        <f>ROUND(I594*H594,2)</f>
        <v>0</v>
      </c>
      <c r="BL594" s="17" t="s">
        <v>189</v>
      </c>
      <c r="BM594" s="219" t="s">
        <v>798</v>
      </c>
    </row>
    <row r="595" spans="1:65" s="13" customFormat="1" ht="22.5">
      <c r="B595" s="221"/>
      <c r="C595" s="222"/>
      <c r="D595" s="223" t="s">
        <v>191</v>
      </c>
      <c r="E595" s="224" t="s">
        <v>1</v>
      </c>
      <c r="F595" s="225" t="s">
        <v>799</v>
      </c>
      <c r="G595" s="222"/>
      <c r="H595" s="226">
        <v>35.645000000000003</v>
      </c>
      <c r="I595" s="227"/>
      <c r="J595" s="222"/>
      <c r="K595" s="222"/>
      <c r="L595" s="228"/>
      <c r="M595" s="229"/>
      <c r="N595" s="230"/>
      <c r="O595" s="230"/>
      <c r="P595" s="230"/>
      <c r="Q595" s="230"/>
      <c r="R595" s="230"/>
      <c r="S595" s="230"/>
      <c r="T595" s="231"/>
      <c r="AT595" s="232" t="s">
        <v>191</v>
      </c>
      <c r="AU595" s="232" t="s">
        <v>85</v>
      </c>
      <c r="AV595" s="13" t="s">
        <v>85</v>
      </c>
      <c r="AW595" s="13" t="s">
        <v>32</v>
      </c>
      <c r="AX595" s="13" t="s">
        <v>83</v>
      </c>
      <c r="AY595" s="232" t="s">
        <v>182</v>
      </c>
    </row>
    <row r="596" spans="1:65" s="2" customFormat="1" ht="16.5" customHeight="1">
      <c r="A596" s="34"/>
      <c r="B596" s="35"/>
      <c r="C596" s="208" t="s">
        <v>800</v>
      </c>
      <c r="D596" s="208" t="s">
        <v>184</v>
      </c>
      <c r="E596" s="209" t="s">
        <v>801</v>
      </c>
      <c r="F596" s="210" t="s">
        <v>802</v>
      </c>
      <c r="G596" s="211" t="s">
        <v>331</v>
      </c>
      <c r="H596" s="212">
        <v>81.994</v>
      </c>
      <c r="I596" s="213"/>
      <c r="J596" s="214">
        <f>ROUND(I596*H596,2)</f>
        <v>0</v>
      </c>
      <c r="K596" s="210" t="s">
        <v>188</v>
      </c>
      <c r="L596" s="39"/>
      <c r="M596" s="215" t="s">
        <v>1</v>
      </c>
      <c r="N596" s="216" t="s">
        <v>41</v>
      </c>
      <c r="O596" s="71"/>
      <c r="P596" s="217">
        <f>O596*H596</f>
        <v>0</v>
      </c>
      <c r="Q596" s="217">
        <v>1.7000000000000001E-2</v>
      </c>
      <c r="R596" s="217">
        <f>Q596*H596</f>
        <v>1.3938980000000001</v>
      </c>
      <c r="S596" s="217">
        <v>0</v>
      </c>
      <c r="T596" s="218">
        <f>S596*H596</f>
        <v>0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219" t="s">
        <v>189</v>
      </c>
      <c r="AT596" s="219" t="s">
        <v>184</v>
      </c>
      <c r="AU596" s="219" t="s">
        <v>85</v>
      </c>
      <c r="AY596" s="17" t="s">
        <v>182</v>
      </c>
      <c r="BE596" s="220">
        <f>IF(N596="základní",J596,0)</f>
        <v>0</v>
      </c>
      <c r="BF596" s="220">
        <f>IF(N596="snížená",J596,0)</f>
        <v>0</v>
      </c>
      <c r="BG596" s="220">
        <f>IF(N596="zákl. přenesená",J596,0)</f>
        <v>0</v>
      </c>
      <c r="BH596" s="220">
        <f>IF(N596="sníž. přenesená",J596,0)</f>
        <v>0</v>
      </c>
      <c r="BI596" s="220">
        <f>IF(N596="nulová",J596,0)</f>
        <v>0</v>
      </c>
      <c r="BJ596" s="17" t="s">
        <v>83</v>
      </c>
      <c r="BK596" s="220">
        <f>ROUND(I596*H596,2)</f>
        <v>0</v>
      </c>
      <c r="BL596" s="17" t="s">
        <v>189</v>
      </c>
      <c r="BM596" s="219" t="s">
        <v>803</v>
      </c>
    </row>
    <row r="597" spans="1:65" s="13" customFormat="1">
      <c r="B597" s="221"/>
      <c r="C597" s="222"/>
      <c r="D597" s="223" t="s">
        <v>191</v>
      </c>
      <c r="E597" s="224" t="s">
        <v>1</v>
      </c>
      <c r="F597" s="225" t="s">
        <v>804</v>
      </c>
      <c r="G597" s="222"/>
      <c r="H597" s="226">
        <v>21.26</v>
      </c>
      <c r="I597" s="227"/>
      <c r="J597" s="222"/>
      <c r="K597" s="222"/>
      <c r="L597" s="228"/>
      <c r="M597" s="229"/>
      <c r="N597" s="230"/>
      <c r="O597" s="230"/>
      <c r="P597" s="230"/>
      <c r="Q597" s="230"/>
      <c r="R597" s="230"/>
      <c r="S597" s="230"/>
      <c r="T597" s="231"/>
      <c r="AT597" s="232" t="s">
        <v>191</v>
      </c>
      <c r="AU597" s="232" t="s">
        <v>85</v>
      </c>
      <c r="AV597" s="13" t="s">
        <v>85</v>
      </c>
      <c r="AW597" s="13" t="s">
        <v>32</v>
      </c>
      <c r="AX597" s="13" t="s">
        <v>76</v>
      </c>
      <c r="AY597" s="232" t="s">
        <v>182</v>
      </c>
    </row>
    <row r="598" spans="1:65" s="13" customFormat="1">
      <c r="B598" s="221"/>
      <c r="C598" s="222"/>
      <c r="D598" s="223" t="s">
        <v>191</v>
      </c>
      <c r="E598" s="224" t="s">
        <v>1</v>
      </c>
      <c r="F598" s="225" t="s">
        <v>805</v>
      </c>
      <c r="G598" s="222"/>
      <c r="H598" s="226">
        <v>6.875</v>
      </c>
      <c r="I598" s="227"/>
      <c r="J598" s="222"/>
      <c r="K598" s="222"/>
      <c r="L598" s="228"/>
      <c r="M598" s="229"/>
      <c r="N598" s="230"/>
      <c r="O598" s="230"/>
      <c r="P598" s="230"/>
      <c r="Q598" s="230"/>
      <c r="R598" s="230"/>
      <c r="S598" s="230"/>
      <c r="T598" s="231"/>
      <c r="AT598" s="232" t="s">
        <v>191</v>
      </c>
      <c r="AU598" s="232" t="s">
        <v>85</v>
      </c>
      <c r="AV598" s="13" t="s">
        <v>85</v>
      </c>
      <c r="AW598" s="13" t="s">
        <v>32</v>
      </c>
      <c r="AX598" s="13" t="s">
        <v>76</v>
      </c>
      <c r="AY598" s="232" t="s">
        <v>182</v>
      </c>
    </row>
    <row r="599" spans="1:65" s="13" customFormat="1">
      <c r="B599" s="221"/>
      <c r="C599" s="222"/>
      <c r="D599" s="223" t="s">
        <v>191</v>
      </c>
      <c r="E599" s="224" t="s">
        <v>1</v>
      </c>
      <c r="F599" s="225" t="s">
        <v>806</v>
      </c>
      <c r="G599" s="222"/>
      <c r="H599" s="226">
        <v>53.859000000000002</v>
      </c>
      <c r="I599" s="227"/>
      <c r="J599" s="222"/>
      <c r="K599" s="222"/>
      <c r="L599" s="228"/>
      <c r="M599" s="229"/>
      <c r="N599" s="230"/>
      <c r="O599" s="230"/>
      <c r="P599" s="230"/>
      <c r="Q599" s="230"/>
      <c r="R599" s="230"/>
      <c r="S599" s="230"/>
      <c r="T599" s="231"/>
      <c r="AT599" s="232" t="s">
        <v>191</v>
      </c>
      <c r="AU599" s="232" t="s">
        <v>85</v>
      </c>
      <c r="AV599" s="13" t="s">
        <v>85</v>
      </c>
      <c r="AW599" s="13" t="s">
        <v>32</v>
      </c>
      <c r="AX599" s="13" t="s">
        <v>76</v>
      </c>
      <c r="AY599" s="232" t="s">
        <v>182</v>
      </c>
    </row>
    <row r="600" spans="1:65" s="14" customFormat="1">
      <c r="B600" s="233"/>
      <c r="C600" s="234"/>
      <c r="D600" s="223" t="s">
        <v>191</v>
      </c>
      <c r="E600" s="235" t="s">
        <v>1</v>
      </c>
      <c r="F600" s="236" t="s">
        <v>541</v>
      </c>
      <c r="G600" s="234"/>
      <c r="H600" s="237">
        <v>81.994</v>
      </c>
      <c r="I600" s="238"/>
      <c r="J600" s="234"/>
      <c r="K600" s="234"/>
      <c r="L600" s="239"/>
      <c r="M600" s="240"/>
      <c r="N600" s="241"/>
      <c r="O600" s="241"/>
      <c r="P600" s="241"/>
      <c r="Q600" s="241"/>
      <c r="R600" s="241"/>
      <c r="S600" s="241"/>
      <c r="T600" s="242"/>
      <c r="AT600" s="243" t="s">
        <v>191</v>
      </c>
      <c r="AU600" s="243" t="s">
        <v>85</v>
      </c>
      <c r="AV600" s="14" t="s">
        <v>195</v>
      </c>
      <c r="AW600" s="14" t="s">
        <v>32</v>
      </c>
      <c r="AX600" s="14" t="s">
        <v>83</v>
      </c>
      <c r="AY600" s="243" t="s">
        <v>182</v>
      </c>
    </row>
    <row r="601" spans="1:65" s="2" customFormat="1" ht="16.5" customHeight="1">
      <c r="A601" s="34"/>
      <c r="B601" s="35"/>
      <c r="C601" s="208" t="s">
        <v>807</v>
      </c>
      <c r="D601" s="208" t="s">
        <v>184</v>
      </c>
      <c r="E601" s="209" t="s">
        <v>808</v>
      </c>
      <c r="F601" s="210" t="s">
        <v>809</v>
      </c>
      <c r="G601" s="211" t="s">
        <v>331</v>
      </c>
      <c r="H601" s="212">
        <v>12.25</v>
      </c>
      <c r="I601" s="213"/>
      <c r="J601" s="214">
        <f>ROUND(I601*H601,2)</f>
        <v>0</v>
      </c>
      <c r="K601" s="210" t="s">
        <v>188</v>
      </c>
      <c r="L601" s="39"/>
      <c r="M601" s="215" t="s">
        <v>1</v>
      </c>
      <c r="N601" s="216" t="s">
        <v>41</v>
      </c>
      <c r="O601" s="71"/>
      <c r="P601" s="217">
        <f>O601*H601</f>
        <v>0</v>
      </c>
      <c r="Q601" s="217">
        <v>2.1000000000000001E-2</v>
      </c>
      <c r="R601" s="217">
        <f>Q601*H601</f>
        <v>0.25725000000000003</v>
      </c>
      <c r="S601" s="217">
        <v>0</v>
      </c>
      <c r="T601" s="218">
        <f>S601*H601</f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219" t="s">
        <v>189</v>
      </c>
      <c r="AT601" s="219" t="s">
        <v>184</v>
      </c>
      <c r="AU601" s="219" t="s">
        <v>85</v>
      </c>
      <c r="AY601" s="17" t="s">
        <v>182</v>
      </c>
      <c r="BE601" s="220">
        <f>IF(N601="základní",J601,0)</f>
        <v>0</v>
      </c>
      <c r="BF601" s="220">
        <f>IF(N601="snížená",J601,0)</f>
        <v>0</v>
      </c>
      <c r="BG601" s="220">
        <f>IF(N601="zákl. přenesená",J601,0)</f>
        <v>0</v>
      </c>
      <c r="BH601" s="220">
        <f>IF(N601="sníž. přenesená",J601,0)</f>
        <v>0</v>
      </c>
      <c r="BI601" s="220">
        <f>IF(N601="nulová",J601,0)</f>
        <v>0</v>
      </c>
      <c r="BJ601" s="17" t="s">
        <v>83</v>
      </c>
      <c r="BK601" s="220">
        <f>ROUND(I601*H601,2)</f>
        <v>0</v>
      </c>
      <c r="BL601" s="17" t="s">
        <v>189</v>
      </c>
      <c r="BM601" s="219" t="s">
        <v>810</v>
      </c>
    </row>
    <row r="602" spans="1:65" s="13" customFormat="1">
      <c r="B602" s="221"/>
      <c r="C602" s="222"/>
      <c r="D602" s="223" t="s">
        <v>191</v>
      </c>
      <c r="E602" s="224" t="s">
        <v>1</v>
      </c>
      <c r="F602" s="225" t="s">
        <v>811</v>
      </c>
      <c r="G602" s="222"/>
      <c r="H602" s="226">
        <v>12.25</v>
      </c>
      <c r="I602" s="227"/>
      <c r="J602" s="222"/>
      <c r="K602" s="222"/>
      <c r="L602" s="228"/>
      <c r="M602" s="229"/>
      <c r="N602" s="230"/>
      <c r="O602" s="230"/>
      <c r="P602" s="230"/>
      <c r="Q602" s="230"/>
      <c r="R602" s="230"/>
      <c r="S602" s="230"/>
      <c r="T602" s="231"/>
      <c r="AT602" s="232" t="s">
        <v>191</v>
      </c>
      <c r="AU602" s="232" t="s">
        <v>85</v>
      </c>
      <c r="AV602" s="13" t="s">
        <v>85</v>
      </c>
      <c r="AW602" s="13" t="s">
        <v>32</v>
      </c>
      <c r="AX602" s="13" t="s">
        <v>83</v>
      </c>
      <c r="AY602" s="232" t="s">
        <v>182</v>
      </c>
    </row>
    <row r="603" spans="1:65" s="2" customFormat="1" ht="16.5" customHeight="1">
      <c r="A603" s="34"/>
      <c r="B603" s="35"/>
      <c r="C603" s="208" t="s">
        <v>812</v>
      </c>
      <c r="D603" s="208" t="s">
        <v>184</v>
      </c>
      <c r="E603" s="209" t="s">
        <v>813</v>
      </c>
      <c r="F603" s="210" t="s">
        <v>814</v>
      </c>
      <c r="G603" s="211" t="s">
        <v>331</v>
      </c>
      <c r="H603" s="212">
        <v>23.876999999999999</v>
      </c>
      <c r="I603" s="213"/>
      <c r="J603" s="214">
        <f>ROUND(I603*H603,2)</f>
        <v>0</v>
      </c>
      <c r="K603" s="210" t="s">
        <v>1</v>
      </c>
      <c r="L603" s="39"/>
      <c r="M603" s="215" t="s">
        <v>1</v>
      </c>
      <c r="N603" s="216" t="s">
        <v>41</v>
      </c>
      <c r="O603" s="71"/>
      <c r="P603" s="217">
        <f>O603*H603</f>
        <v>0</v>
      </c>
      <c r="Q603" s="217">
        <v>0.03</v>
      </c>
      <c r="R603" s="217">
        <f>Q603*H603</f>
        <v>0.71630999999999989</v>
      </c>
      <c r="S603" s="217">
        <v>0</v>
      </c>
      <c r="T603" s="218">
        <f>S603*H603</f>
        <v>0</v>
      </c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R603" s="219" t="s">
        <v>189</v>
      </c>
      <c r="AT603" s="219" t="s">
        <v>184</v>
      </c>
      <c r="AU603" s="219" t="s">
        <v>85</v>
      </c>
      <c r="AY603" s="17" t="s">
        <v>182</v>
      </c>
      <c r="BE603" s="220">
        <f>IF(N603="základní",J603,0)</f>
        <v>0</v>
      </c>
      <c r="BF603" s="220">
        <f>IF(N603="snížená",J603,0)</f>
        <v>0</v>
      </c>
      <c r="BG603" s="220">
        <f>IF(N603="zákl. přenesená",J603,0)</f>
        <v>0</v>
      </c>
      <c r="BH603" s="220">
        <f>IF(N603="sníž. přenesená",J603,0)</f>
        <v>0</v>
      </c>
      <c r="BI603" s="220">
        <f>IF(N603="nulová",J603,0)</f>
        <v>0</v>
      </c>
      <c r="BJ603" s="17" t="s">
        <v>83</v>
      </c>
      <c r="BK603" s="220">
        <f>ROUND(I603*H603,2)</f>
        <v>0</v>
      </c>
      <c r="BL603" s="17" t="s">
        <v>189</v>
      </c>
      <c r="BM603" s="219" t="s">
        <v>815</v>
      </c>
    </row>
    <row r="604" spans="1:65" s="13" customFormat="1">
      <c r="B604" s="221"/>
      <c r="C604" s="222"/>
      <c r="D604" s="223" t="s">
        <v>191</v>
      </c>
      <c r="E604" s="224" t="s">
        <v>1</v>
      </c>
      <c r="F604" s="225" t="s">
        <v>816</v>
      </c>
      <c r="G604" s="222"/>
      <c r="H604" s="226">
        <v>23.876999999999999</v>
      </c>
      <c r="I604" s="227"/>
      <c r="J604" s="222"/>
      <c r="K604" s="222"/>
      <c r="L604" s="228"/>
      <c r="M604" s="229"/>
      <c r="N604" s="230"/>
      <c r="O604" s="230"/>
      <c r="P604" s="230"/>
      <c r="Q604" s="230"/>
      <c r="R604" s="230"/>
      <c r="S604" s="230"/>
      <c r="T604" s="231"/>
      <c r="AT604" s="232" t="s">
        <v>191</v>
      </c>
      <c r="AU604" s="232" t="s">
        <v>85</v>
      </c>
      <c r="AV604" s="13" t="s">
        <v>85</v>
      </c>
      <c r="AW604" s="13" t="s">
        <v>32</v>
      </c>
      <c r="AX604" s="13" t="s">
        <v>83</v>
      </c>
      <c r="AY604" s="232" t="s">
        <v>182</v>
      </c>
    </row>
    <row r="605" spans="1:65" s="2" customFormat="1" ht="21.75" customHeight="1">
      <c r="A605" s="34"/>
      <c r="B605" s="35"/>
      <c r="C605" s="208" t="s">
        <v>817</v>
      </c>
      <c r="D605" s="208" t="s">
        <v>184</v>
      </c>
      <c r="E605" s="209" t="s">
        <v>818</v>
      </c>
      <c r="F605" s="210" t="s">
        <v>819</v>
      </c>
      <c r="G605" s="211" t="s">
        <v>331</v>
      </c>
      <c r="H605" s="212">
        <v>435.31299999999999</v>
      </c>
      <c r="I605" s="213"/>
      <c r="J605" s="214">
        <f>ROUND(I605*H605,2)</f>
        <v>0</v>
      </c>
      <c r="K605" s="210" t="s">
        <v>1</v>
      </c>
      <c r="L605" s="39"/>
      <c r="M605" s="215" t="s">
        <v>1</v>
      </c>
      <c r="N605" s="216" t="s">
        <v>41</v>
      </c>
      <c r="O605" s="71"/>
      <c r="P605" s="217">
        <f>O605*H605</f>
        <v>0</v>
      </c>
      <c r="Q605" s="217">
        <v>3.4500000000000003E-2</v>
      </c>
      <c r="R605" s="217">
        <f>Q605*H605</f>
        <v>15.0182985</v>
      </c>
      <c r="S605" s="217">
        <v>0</v>
      </c>
      <c r="T605" s="218">
        <f>S605*H605</f>
        <v>0</v>
      </c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R605" s="219" t="s">
        <v>189</v>
      </c>
      <c r="AT605" s="219" t="s">
        <v>184</v>
      </c>
      <c r="AU605" s="219" t="s">
        <v>85</v>
      </c>
      <c r="AY605" s="17" t="s">
        <v>182</v>
      </c>
      <c r="BE605" s="220">
        <f>IF(N605="základní",J605,0)</f>
        <v>0</v>
      </c>
      <c r="BF605" s="220">
        <f>IF(N605="snížená",J605,0)</f>
        <v>0</v>
      </c>
      <c r="BG605" s="220">
        <f>IF(N605="zákl. přenesená",J605,0)</f>
        <v>0</v>
      </c>
      <c r="BH605" s="220">
        <f>IF(N605="sníž. přenesená",J605,0)</f>
        <v>0</v>
      </c>
      <c r="BI605" s="220">
        <f>IF(N605="nulová",J605,0)</f>
        <v>0</v>
      </c>
      <c r="BJ605" s="17" t="s">
        <v>83</v>
      </c>
      <c r="BK605" s="220">
        <f>ROUND(I605*H605,2)</f>
        <v>0</v>
      </c>
      <c r="BL605" s="17" t="s">
        <v>189</v>
      </c>
      <c r="BM605" s="219" t="s">
        <v>820</v>
      </c>
    </row>
    <row r="606" spans="1:65" s="13" customFormat="1">
      <c r="B606" s="221"/>
      <c r="C606" s="222"/>
      <c r="D606" s="223" t="s">
        <v>191</v>
      </c>
      <c r="E606" s="224" t="s">
        <v>1</v>
      </c>
      <c r="F606" s="225" t="s">
        <v>821</v>
      </c>
      <c r="G606" s="222"/>
      <c r="H606" s="226">
        <v>84.944000000000003</v>
      </c>
      <c r="I606" s="227"/>
      <c r="J606" s="222"/>
      <c r="K606" s="222"/>
      <c r="L606" s="228"/>
      <c r="M606" s="229"/>
      <c r="N606" s="230"/>
      <c r="O606" s="230"/>
      <c r="P606" s="230"/>
      <c r="Q606" s="230"/>
      <c r="R606" s="230"/>
      <c r="S606" s="230"/>
      <c r="T606" s="231"/>
      <c r="AT606" s="232" t="s">
        <v>191</v>
      </c>
      <c r="AU606" s="232" t="s">
        <v>85</v>
      </c>
      <c r="AV606" s="13" t="s">
        <v>85</v>
      </c>
      <c r="AW606" s="13" t="s">
        <v>32</v>
      </c>
      <c r="AX606" s="13" t="s">
        <v>76</v>
      </c>
      <c r="AY606" s="232" t="s">
        <v>182</v>
      </c>
    </row>
    <row r="607" spans="1:65" s="14" customFormat="1">
      <c r="B607" s="233"/>
      <c r="C607" s="234"/>
      <c r="D607" s="223" t="s">
        <v>191</v>
      </c>
      <c r="E607" s="235" t="s">
        <v>1</v>
      </c>
      <c r="F607" s="236" t="s">
        <v>822</v>
      </c>
      <c r="G607" s="234"/>
      <c r="H607" s="237">
        <v>84.944000000000003</v>
      </c>
      <c r="I607" s="238"/>
      <c r="J607" s="234"/>
      <c r="K607" s="234"/>
      <c r="L607" s="239"/>
      <c r="M607" s="240"/>
      <c r="N607" s="241"/>
      <c r="O607" s="241"/>
      <c r="P607" s="241"/>
      <c r="Q607" s="241"/>
      <c r="R607" s="241"/>
      <c r="S607" s="241"/>
      <c r="T607" s="242"/>
      <c r="AT607" s="243" t="s">
        <v>191</v>
      </c>
      <c r="AU607" s="243" t="s">
        <v>85</v>
      </c>
      <c r="AV607" s="14" t="s">
        <v>195</v>
      </c>
      <c r="AW607" s="14" t="s">
        <v>32</v>
      </c>
      <c r="AX607" s="14" t="s">
        <v>76</v>
      </c>
      <c r="AY607" s="243" t="s">
        <v>182</v>
      </c>
    </row>
    <row r="608" spans="1:65" s="13" customFormat="1">
      <c r="B608" s="221"/>
      <c r="C608" s="222"/>
      <c r="D608" s="223" t="s">
        <v>191</v>
      </c>
      <c r="E608" s="224" t="s">
        <v>1</v>
      </c>
      <c r="F608" s="225" t="s">
        <v>823</v>
      </c>
      <c r="G608" s="222"/>
      <c r="H608" s="226">
        <v>30.536000000000001</v>
      </c>
      <c r="I608" s="227"/>
      <c r="J608" s="222"/>
      <c r="K608" s="222"/>
      <c r="L608" s="228"/>
      <c r="M608" s="229"/>
      <c r="N608" s="230"/>
      <c r="O608" s="230"/>
      <c r="P608" s="230"/>
      <c r="Q608" s="230"/>
      <c r="R608" s="230"/>
      <c r="S608" s="230"/>
      <c r="T608" s="231"/>
      <c r="AT608" s="232" t="s">
        <v>191</v>
      </c>
      <c r="AU608" s="232" t="s">
        <v>85</v>
      </c>
      <c r="AV608" s="13" t="s">
        <v>85</v>
      </c>
      <c r="AW608" s="13" t="s">
        <v>32</v>
      </c>
      <c r="AX608" s="13" t="s">
        <v>76</v>
      </c>
      <c r="AY608" s="232" t="s">
        <v>182</v>
      </c>
    </row>
    <row r="609" spans="1:65" s="13" customFormat="1">
      <c r="B609" s="221"/>
      <c r="C609" s="222"/>
      <c r="D609" s="223" t="s">
        <v>191</v>
      </c>
      <c r="E609" s="224" t="s">
        <v>1</v>
      </c>
      <c r="F609" s="225" t="s">
        <v>824</v>
      </c>
      <c r="G609" s="222"/>
      <c r="H609" s="226">
        <v>44.396000000000001</v>
      </c>
      <c r="I609" s="227"/>
      <c r="J609" s="222"/>
      <c r="K609" s="222"/>
      <c r="L609" s="228"/>
      <c r="M609" s="229"/>
      <c r="N609" s="230"/>
      <c r="O609" s="230"/>
      <c r="P609" s="230"/>
      <c r="Q609" s="230"/>
      <c r="R609" s="230"/>
      <c r="S609" s="230"/>
      <c r="T609" s="231"/>
      <c r="AT609" s="232" t="s">
        <v>191</v>
      </c>
      <c r="AU609" s="232" t="s">
        <v>85</v>
      </c>
      <c r="AV609" s="13" t="s">
        <v>85</v>
      </c>
      <c r="AW609" s="13" t="s">
        <v>32</v>
      </c>
      <c r="AX609" s="13" t="s">
        <v>76</v>
      </c>
      <c r="AY609" s="232" t="s">
        <v>182</v>
      </c>
    </row>
    <row r="610" spans="1:65" s="14" customFormat="1">
      <c r="B610" s="233"/>
      <c r="C610" s="234"/>
      <c r="D610" s="223" t="s">
        <v>191</v>
      </c>
      <c r="E610" s="235" t="s">
        <v>1</v>
      </c>
      <c r="F610" s="236" t="s">
        <v>825</v>
      </c>
      <c r="G610" s="234"/>
      <c r="H610" s="237">
        <v>74.932000000000002</v>
      </c>
      <c r="I610" s="238"/>
      <c r="J610" s="234"/>
      <c r="K610" s="234"/>
      <c r="L610" s="239"/>
      <c r="M610" s="240"/>
      <c r="N610" s="241"/>
      <c r="O610" s="241"/>
      <c r="P610" s="241"/>
      <c r="Q610" s="241"/>
      <c r="R610" s="241"/>
      <c r="S610" s="241"/>
      <c r="T610" s="242"/>
      <c r="AT610" s="243" t="s">
        <v>191</v>
      </c>
      <c r="AU610" s="243" t="s">
        <v>85</v>
      </c>
      <c r="AV610" s="14" t="s">
        <v>195</v>
      </c>
      <c r="AW610" s="14" t="s">
        <v>32</v>
      </c>
      <c r="AX610" s="14" t="s">
        <v>76</v>
      </c>
      <c r="AY610" s="243" t="s">
        <v>182</v>
      </c>
    </row>
    <row r="611" spans="1:65" s="13" customFormat="1" ht="22.5">
      <c r="B611" s="221"/>
      <c r="C611" s="222"/>
      <c r="D611" s="223" t="s">
        <v>191</v>
      </c>
      <c r="E611" s="224" t="s">
        <v>1</v>
      </c>
      <c r="F611" s="225" t="s">
        <v>826</v>
      </c>
      <c r="G611" s="222"/>
      <c r="H611" s="226">
        <v>62.3</v>
      </c>
      <c r="I611" s="227"/>
      <c r="J611" s="222"/>
      <c r="K611" s="222"/>
      <c r="L611" s="228"/>
      <c r="M611" s="229"/>
      <c r="N611" s="230"/>
      <c r="O611" s="230"/>
      <c r="P611" s="230"/>
      <c r="Q611" s="230"/>
      <c r="R611" s="230"/>
      <c r="S611" s="230"/>
      <c r="T611" s="231"/>
      <c r="AT611" s="232" t="s">
        <v>191</v>
      </c>
      <c r="AU611" s="232" t="s">
        <v>85</v>
      </c>
      <c r="AV611" s="13" t="s">
        <v>85</v>
      </c>
      <c r="AW611" s="13" t="s">
        <v>32</v>
      </c>
      <c r="AX611" s="13" t="s">
        <v>76</v>
      </c>
      <c r="AY611" s="232" t="s">
        <v>182</v>
      </c>
    </row>
    <row r="612" spans="1:65" s="13" customFormat="1" ht="22.5">
      <c r="B612" s="221"/>
      <c r="C612" s="222"/>
      <c r="D612" s="223" t="s">
        <v>191</v>
      </c>
      <c r="E612" s="224" t="s">
        <v>1</v>
      </c>
      <c r="F612" s="225" t="s">
        <v>827</v>
      </c>
      <c r="G612" s="222"/>
      <c r="H612" s="226">
        <v>49.564</v>
      </c>
      <c r="I612" s="227"/>
      <c r="J612" s="222"/>
      <c r="K612" s="222"/>
      <c r="L612" s="228"/>
      <c r="M612" s="229"/>
      <c r="N612" s="230"/>
      <c r="O612" s="230"/>
      <c r="P612" s="230"/>
      <c r="Q612" s="230"/>
      <c r="R612" s="230"/>
      <c r="S612" s="230"/>
      <c r="T612" s="231"/>
      <c r="AT612" s="232" t="s">
        <v>191</v>
      </c>
      <c r="AU612" s="232" t="s">
        <v>85</v>
      </c>
      <c r="AV612" s="13" t="s">
        <v>85</v>
      </c>
      <c r="AW612" s="13" t="s">
        <v>32</v>
      </c>
      <c r="AX612" s="13" t="s">
        <v>76</v>
      </c>
      <c r="AY612" s="232" t="s">
        <v>182</v>
      </c>
    </row>
    <row r="613" spans="1:65" s="13" customFormat="1">
      <c r="B613" s="221"/>
      <c r="C613" s="222"/>
      <c r="D613" s="223" t="s">
        <v>191</v>
      </c>
      <c r="E613" s="224" t="s">
        <v>1</v>
      </c>
      <c r="F613" s="225" t="s">
        <v>828</v>
      </c>
      <c r="G613" s="222"/>
      <c r="H613" s="226">
        <v>30.038</v>
      </c>
      <c r="I613" s="227"/>
      <c r="J613" s="222"/>
      <c r="K613" s="222"/>
      <c r="L613" s="228"/>
      <c r="M613" s="229"/>
      <c r="N613" s="230"/>
      <c r="O613" s="230"/>
      <c r="P613" s="230"/>
      <c r="Q613" s="230"/>
      <c r="R613" s="230"/>
      <c r="S613" s="230"/>
      <c r="T613" s="231"/>
      <c r="AT613" s="232" t="s">
        <v>191</v>
      </c>
      <c r="AU613" s="232" t="s">
        <v>85</v>
      </c>
      <c r="AV613" s="13" t="s">
        <v>85</v>
      </c>
      <c r="AW613" s="13" t="s">
        <v>32</v>
      </c>
      <c r="AX613" s="13" t="s">
        <v>76</v>
      </c>
      <c r="AY613" s="232" t="s">
        <v>182</v>
      </c>
    </row>
    <row r="614" spans="1:65" s="13" customFormat="1">
      <c r="B614" s="221"/>
      <c r="C614" s="222"/>
      <c r="D614" s="223" t="s">
        <v>191</v>
      </c>
      <c r="E614" s="224" t="s">
        <v>1</v>
      </c>
      <c r="F614" s="225" t="s">
        <v>829</v>
      </c>
      <c r="G614" s="222"/>
      <c r="H614" s="226">
        <v>68.510999999999996</v>
      </c>
      <c r="I614" s="227"/>
      <c r="J614" s="222"/>
      <c r="K614" s="222"/>
      <c r="L614" s="228"/>
      <c r="M614" s="229"/>
      <c r="N614" s="230"/>
      <c r="O614" s="230"/>
      <c r="P614" s="230"/>
      <c r="Q614" s="230"/>
      <c r="R614" s="230"/>
      <c r="S614" s="230"/>
      <c r="T614" s="231"/>
      <c r="AT614" s="232" t="s">
        <v>191</v>
      </c>
      <c r="AU614" s="232" t="s">
        <v>85</v>
      </c>
      <c r="AV614" s="13" t="s">
        <v>85</v>
      </c>
      <c r="AW614" s="13" t="s">
        <v>32</v>
      </c>
      <c r="AX614" s="13" t="s">
        <v>76</v>
      </c>
      <c r="AY614" s="232" t="s">
        <v>182</v>
      </c>
    </row>
    <row r="615" spans="1:65" s="13" customFormat="1">
      <c r="B615" s="221"/>
      <c r="C615" s="222"/>
      <c r="D615" s="223" t="s">
        <v>191</v>
      </c>
      <c r="E615" s="224" t="s">
        <v>1</v>
      </c>
      <c r="F615" s="225" t="s">
        <v>830</v>
      </c>
      <c r="G615" s="222"/>
      <c r="H615" s="226">
        <v>52.776000000000003</v>
      </c>
      <c r="I615" s="227"/>
      <c r="J615" s="222"/>
      <c r="K615" s="222"/>
      <c r="L615" s="228"/>
      <c r="M615" s="229"/>
      <c r="N615" s="230"/>
      <c r="O615" s="230"/>
      <c r="P615" s="230"/>
      <c r="Q615" s="230"/>
      <c r="R615" s="230"/>
      <c r="S615" s="230"/>
      <c r="T615" s="231"/>
      <c r="AT615" s="232" t="s">
        <v>191</v>
      </c>
      <c r="AU615" s="232" t="s">
        <v>85</v>
      </c>
      <c r="AV615" s="13" t="s">
        <v>85</v>
      </c>
      <c r="AW615" s="13" t="s">
        <v>32</v>
      </c>
      <c r="AX615" s="13" t="s">
        <v>76</v>
      </c>
      <c r="AY615" s="232" t="s">
        <v>182</v>
      </c>
    </row>
    <row r="616" spans="1:65" s="13" customFormat="1">
      <c r="B616" s="221"/>
      <c r="C616" s="222"/>
      <c r="D616" s="223" t="s">
        <v>191</v>
      </c>
      <c r="E616" s="224" t="s">
        <v>1</v>
      </c>
      <c r="F616" s="225" t="s">
        <v>831</v>
      </c>
      <c r="G616" s="222"/>
      <c r="H616" s="226">
        <v>36.125</v>
      </c>
      <c r="I616" s="227"/>
      <c r="J616" s="222"/>
      <c r="K616" s="222"/>
      <c r="L616" s="228"/>
      <c r="M616" s="229"/>
      <c r="N616" s="230"/>
      <c r="O616" s="230"/>
      <c r="P616" s="230"/>
      <c r="Q616" s="230"/>
      <c r="R616" s="230"/>
      <c r="S616" s="230"/>
      <c r="T616" s="231"/>
      <c r="AT616" s="232" t="s">
        <v>191</v>
      </c>
      <c r="AU616" s="232" t="s">
        <v>85</v>
      </c>
      <c r="AV616" s="13" t="s">
        <v>85</v>
      </c>
      <c r="AW616" s="13" t="s">
        <v>32</v>
      </c>
      <c r="AX616" s="13" t="s">
        <v>76</v>
      </c>
      <c r="AY616" s="232" t="s">
        <v>182</v>
      </c>
    </row>
    <row r="617" spans="1:65" s="14" customFormat="1">
      <c r="B617" s="233"/>
      <c r="C617" s="234"/>
      <c r="D617" s="223" t="s">
        <v>191</v>
      </c>
      <c r="E617" s="235" t="s">
        <v>1</v>
      </c>
      <c r="F617" s="236" t="s">
        <v>546</v>
      </c>
      <c r="G617" s="234"/>
      <c r="H617" s="237">
        <v>299.31400000000002</v>
      </c>
      <c r="I617" s="238"/>
      <c r="J617" s="234"/>
      <c r="K617" s="234"/>
      <c r="L617" s="239"/>
      <c r="M617" s="240"/>
      <c r="N617" s="241"/>
      <c r="O617" s="241"/>
      <c r="P617" s="241"/>
      <c r="Q617" s="241"/>
      <c r="R617" s="241"/>
      <c r="S617" s="241"/>
      <c r="T617" s="242"/>
      <c r="AT617" s="243" t="s">
        <v>191</v>
      </c>
      <c r="AU617" s="243" t="s">
        <v>85</v>
      </c>
      <c r="AV617" s="14" t="s">
        <v>195</v>
      </c>
      <c r="AW617" s="14" t="s">
        <v>32</v>
      </c>
      <c r="AX617" s="14" t="s">
        <v>76</v>
      </c>
      <c r="AY617" s="243" t="s">
        <v>182</v>
      </c>
    </row>
    <row r="618" spans="1:65" s="13" customFormat="1">
      <c r="B618" s="221"/>
      <c r="C618" s="222"/>
      <c r="D618" s="223" t="s">
        <v>191</v>
      </c>
      <c r="E618" s="224" t="s">
        <v>1</v>
      </c>
      <c r="F618" s="225" t="s">
        <v>832</v>
      </c>
      <c r="G618" s="222"/>
      <c r="H618" s="226">
        <v>-23.876999999999999</v>
      </c>
      <c r="I618" s="227"/>
      <c r="J618" s="222"/>
      <c r="K618" s="222"/>
      <c r="L618" s="228"/>
      <c r="M618" s="229"/>
      <c r="N618" s="230"/>
      <c r="O618" s="230"/>
      <c r="P618" s="230"/>
      <c r="Q618" s="230"/>
      <c r="R618" s="230"/>
      <c r="S618" s="230"/>
      <c r="T618" s="231"/>
      <c r="AT618" s="232" t="s">
        <v>191</v>
      </c>
      <c r="AU618" s="232" t="s">
        <v>85</v>
      </c>
      <c r="AV618" s="13" t="s">
        <v>85</v>
      </c>
      <c r="AW618" s="13" t="s">
        <v>32</v>
      </c>
      <c r="AX618" s="13" t="s">
        <v>76</v>
      </c>
      <c r="AY618" s="232" t="s">
        <v>182</v>
      </c>
    </row>
    <row r="619" spans="1:65" s="15" customFormat="1">
      <c r="B619" s="244"/>
      <c r="C619" s="245"/>
      <c r="D619" s="223" t="s">
        <v>191</v>
      </c>
      <c r="E619" s="246" t="s">
        <v>1</v>
      </c>
      <c r="F619" s="247" t="s">
        <v>202</v>
      </c>
      <c r="G619" s="245"/>
      <c r="H619" s="248">
        <v>435.31299999999999</v>
      </c>
      <c r="I619" s="249"/>
      <c r="J619" s="245"/>
      <c r="K619" s="245"/>
      <c r="L619" s="250"/>
      <c r="M619" s="251"/>
      <c r="N619" s="252"/>
      <c r="O619" s="252"/>
      <c r="P619" s="252"/>
      <c r="Q619" s="252"/>
      <c r="R619" s="252"/>
      <c r="S619" s="252"/>
      <c r="T619" s="253"/>
      <c r="AT619" s="254" t="s">
        <v>191</v>
      </c>
      <c r="AU619" s="254" t="s">
        <v>85</v>
      </c>
      <c r="AV619" s="15" t="s">
        <v>189</v>
      </c>
      <c r="AW619" s="15" t="s">
        <v>32</v>
      </c>
      <c r="AX619" s="15" t="s">
        <v>83</v>
      </c>
      <c r="AY619" s="254" t="s">
        <v>182</v>
      </c>
    </row>
    <row r="620" spans="1:65" s="2" customFormat="1" ht="16.5" customHeight="1">
      <c r="A620" s="34"/>
      <c r="B620" s="35"/>
      <c r="C620" s="208" t="s">
        <v>833</v>
      </c>
      <c r="D620" s="208" t="s">
        <v>184</v>
      </c>
      <c r="E620" s="209" t="s">
        <v>834</v>
      </c>
      <c r="F620" s="210" t="s">
        <v>835</v>
      </c>
      <c r="G620" s="211" t="s">
        <v>331</v>
      </c>
      <c r="H620" s="212">
        <v>459.19</v>
      </c>
      <c r="I620" s="213"/>
      <c r="J620" s="214">
        <f>ROUND(I620*H620,2)</f>
        <v>0</v>
      </c>
      <c r="K620" s="210" t="s">
        <v>1</v>
      </c>
      <c r="L620" s="39"/>
      <c r="M620" s="215" t="s">
        <v>1</v>
      </c>
      <c r="N620" s="216" t="s">
        <v>41</v>
      </c>
      <c r="O620" s="71"/>
      <c r="P620" s="217">
        <f>O620*H620</f>
        <v>0</v>
      </c>
      <c r="Q620" s="217">
        <v>1.6E-2</v>
      </c>
      <c r="R620" s="217">
        <f>Q620*H620</f>
        <v>7.3470399999999998</v>
      </c>
      <c r="S620" s="217">
        <v>0</v>
      </c>
      <c r="T620" s="218">
        <f>S620*H620</f>
        <v>0</v>
      </c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R620" s="219" t="s">
        <v>189</v>
      </c>
      <c r="AT620" s="219" t="s">
        <v>184</v>
      </c>
      <c r="AU620" s="219" t="s">
        <v>85</v>
      </c>
      <c r="AY620" s="17" t="s">
        <v>182</v>
      </c>
      <c r="BE620" s="220">
        <f>IF(N620="základní",J620,0)</f>
        <v>0</v>
      </c>
      <c r="BF620" s="220">
        <f>IF(N620="snížená",J620,0)</f>
        <v>0</v>
      </c>
      <c r="BG620" s="220">
        <f>IF(N620="zákl. přenesená",J620,0)</f>
        <v>0</v>
      </c>
      <c r="BH620" s="220">
        <f>IF(N620="sníž. přenesená",J620,0)</f>
        <v>0</v>
      </c>
      <c r="BI620" s="220">
        <f>IF(N620="nulová",J620,0)</f>
        <v>0</v>
      </c>
      <c r="BJ620" s="17" t="s">
        <v>83</v>
      </c>
      <c r="BK620" s="220">
        <f>ROUND(I620*H620,2)</f>
        <v>0</v>
      </c>
      <c r="BL620" s="17" t="s">
        <v>189</v>
      </c>
      <c r="BM620" s="219" t="s">
        <v>836</v>
      </c>
    </row>
    <row r="621" spans="1:65" s="13" customFormat="1">
      <c r="B621" s="221"/>
      <c r="C621" s="222"/>
      <c r="D621" s="223" t="s">
        <v>191</v>
      </c>
      <c r="E621" s="224" t="s">
        <v>1</v>
      </c>
      <c r="F621" s="225" t="s">
        <v>821</v>
      </c>
      <c r="G621" s="222"/>
      <c r="H621" s="226">
        <v>84.944000000000003</v>
      </c>
      <c r="I621" s="227"/>
      <c r="J621" s="222"/>
      <c r="K621" s="222"/>
      <c r="L621" s="228"/>
      <c r="M621" s="229"/>
      <c r="N621" s="230"/>
      <c r="O621" s="230"/>
      <c r="P621" s="230"/>
      <c r="Q621" s="230"/>
      <c r="R621" s="230"/>
      <c r="S621" s="230"/>
      <c r="T621" s="231"/>
      <c r="AT621" s="232" t="s">
        <v>191</v>
      </c>
      <c r="AU621" s="232" t="s">
        <v>85</v>
      </c>
      <c r="AV621" s="13" t="s">
        <v>85</v>
      </c>
      <c r="AW621" s="13" t="s">
        <v>32</v>
      </c>
      <c r="AX621" s="13" t="s">
        <v>76</v>
      </c>
      <c r="AY621" s="232" t="s">
        <v>182</v>
      </c>
    </row>
    <row r="622" spans="1:65" s="14" customFormat="1">
      <c r="B622" s="233"/>
      <c r="C622" s="234"/>
      <c r="D622" s="223" t="s">
        <v>191</v>
      </c>
      <c r="E622" s="235" t="s">
        <v>1</v>
      </c>
      <c r="F622" s="236" t="s">
        <v>822</v>
      </c>
      <c r="G622" s="234"/>
      <c r="H622" s="237">
        <v>84.944000000000003</v>
      </c>
      <c r="I622" s="238"/>
      <c r="J622" s="234"/>
      <c r="K622" s="234"/>
      <c r="L622" s="239"/>
      <c r="M622" s="240"/>
      <c r="N622" s="241"/>
      <c r="O622" s="241"/>
      <c r="P622" s="241"/>
      <c r="Q622" s="241"/>
      <c r="R622" s="241"/>
      <c r="S622" s="241"/>
      <c r="T622" s="242"/>
      <c r="AT622" s="243" t="s">
        <v>191</v>
      </c>
      <c r="AU622" s="243" t="s">
        <v>85</v>
      </c>
      <c r="AV622" s="14" t="s">
        <v>195</v>
      </c>
      <c r="AW622" s="14" t="s">
        <v>32</v>
      </c>
      <c r="AX622" s="14" t="s">
        <v>76</v>
      </c>
      <c r="AY622" s="243" t="s">
        <v>182</v>
      </c>
    </row>
    <row r="623" spans="1:65" s="13" customFormat="1">
      <c r="B623" s="221"/>
      <c r="C623" s="222"/>
      <c r="D623" s="223" t="s">
        <v>191</v>
      </c>
      <c r="E623" s="224" t="s">
        <v>1</v>
      </c>
      <c r="F623" s="225" t="s">
        <v>823</v>
      </c>
      <c r="G623" s="222"/>
      <c r="H623" s="226">
        <v>30.536000000000001</v>
      </c>
      <c r="I623" s="227"/>
      <c r="J623" s="222"/>
      <c r="K623" s="222"/>
      <c r="L623" s="228"/>
      <c r="M623" s="229"/>
      <c r="N623" s="230"/>
      <c r="O623" s="230"/>
      <c r="P623" s="230"/>
      <c r="Q623" s="230"/>
      <c r="R623" s="230"/>
      <c r="S623" s="230"/>
      <c r="T623" s="231"/>
      <c r="AT623" s="232" t="s">
        <v>191</v>
      </c>
      <c r="AU623" s="232" t="s">
        <v>85</v>
      </c>
      <c r="AV623" s="13" t="s">
        <v>85</v>
      </c>
      <c r="AW623" s="13" t="s">
        <v>32</v>
      </c>
      <c r="AX623" s="13" t="s">
        <v>76</v>
      </c>
      <c r="AY623" s="232" t="s">
        <v>182</v>
      </c>
    </row>
    <row r="624" spans="1:65" s="13" customFormat="1">
      <c r="B624" s="221"/>
      <c r="C624" s="222"/>
      <c r="D624" s="223" t="s">
        <v>191</v>
      </c>
      <c r="E624" s="224" t="s">
        <v>1</v>
      </c>
      <c r="F624" s="225" t="s">
        <v>824</v>
      </c>
      <c r="G624" s="222"/>
      <c r="H624" s="226">
        <v>44.396000000000001</v>
      </c>
      <c r="I624" s="227"/>
      <c r="J624" s="222"/>
      <c r="K624" s="222"/>
      <c r="L624" s="228"/>
      <c r="M624" s="229"/>
      <c r="N624" s="230"/>
      <c r="O624" s="230"/>
      <c r="P624" s="230"/>
      <c r="Q624" s="230"/>
      <c r="R624" s="230"/>
      <c r="S624" s="230"/>
      <c r="T624" s="231"/>
      <c r="AT624" s="232" t="s">
        <v>191</v>
      </c>
      <c r="AU624" s="232" t="s">
        <v>85</v>
      </c>
      <c r="AV624" s="13" t="s">
        <v>85</v>
      </c>
      <c r="AW624" s="13" t="s">
        <v>32</v>
      </c>
      <c r="AX624" s="13" t="s">
        <v>76</v>
      </c>
      <c r="AY624" s="232" t="s">
        <v>182</v>
      </c>
    </row>
    <row r="625" spans="1:65" s="14" customFormat="1">
      <c r="B625" s="233"/>
      <c r="C625" s="234"/>
      <c r="D625" s="223" t="s">
        <v>191</v>
      </c>
      <c r="E625" s="235" t="s">
        <v>1</v>
      </c>
      <c r="F625" s="236" t="s">
        <v>825</v>
      </c>
      <c r="G625" s="234"/>
      <c r="H625" s="237">
        <v>74.932000000000002</v>
      </c>
      <c r="I625" s="238"/>
      <c r="J625" s="234"/>
      <c r="K625" s="234"/>
      <c r="L625" s="239"/>
      <c r="M625" s="240"/>
      <c r="N625" s="241"/>
      <c r="O625" s="241"/>
      <c r="P625" s="241"/>
      <c r="Q625" s="241"/>
      <c r="R625" s="241"/>
      <c r="S625" s="241"/>
      <c r="T625" s="242"/>
      <c r="AT625" s="243" t="s">
        <v>191</v>
      </c>
      <c r="AU625" s="243" t="s">
        <v>85</v>
      </c>
      <c r="AV625" s="14" t="s">
        <v>195</v>
      </c>
      <c r="AW625" s="14" t="s">
        <v>32</v>
      </c>
      <c r="AX625" s="14" t="s">
        <v>76</v>
      </c>
      <c r="AY625" s="243" t="s">
        <v>182</v>
      </c>
    </row>
    <row r="626" spans="1:65" s="13" customFormat="1" ht="22.5">
      <c r="B626" s="221"/>
      <c r="C626" s="222"/>
      <c r="D626" s="223" t="s">
        <v>191</v>
      </c>
      <c r="E626" s="224" t="s">
        <v>1</v>
      </c>
      <c r="F626" s="225" t="s">
        <v>826</v>
      </c>
      <c r="G626" s="222"/>
      <c r="H626" s="226">
        <v>62.3</v>
      </c>
      <c r="I626" s="227"/>
      <c r="J626" s="222"/>
      <c r="K626" s="222"/>
      <c r="L626" s="228"/>
      <c r="M626" s="229"/>
      <c r="N626" s="230"/>
      <c r="O626" s="230"/>
      <c r="P626" s="230"/>
      <c r="Q626" s="230"/>
      <c r="R626" s="230"/>
      <c r="S626" s="230"/>
      <c r="T626" s="231"/>
      <c r="AT626" s="232" t="s">
        <v>191</v>
      </c>
      <c r="AU626" s="232" t="s">
        <v>85</v>
      </c>
      <c r="AV626" s="13" t="s">
        <v>85</v>
      </c>
      <c r="AW626" s="13" t="s">
        <v>32</v>
      </c>
      <c r="AX626" s="13" t="s">
        <v>76</v>
      </c>
      <c r="AY626" s="232" t="s">
        <v>182</v>
      </c>
    </row>
    <row r="627" spans="1:65" s="13" customFormat="1" ht="22.5">
      <c r="B627" s="221"/>
      <c r="C627" s="222"/>
      <c r="D627" s="223" t="s">
        <v>191</v>
      </c>
      <c r="E627" s="224" t="s">
        <v>1</v>
      </c>
      <c r="F627" s="225" t="s">
        <v>827</v>
      </c>
      <c r="G627" s="222"/>
      <c r="H627" s="226">
        <v>49.564</v>
      </c>
      <c r="I627" s="227"/>
      <c r="J627" s="222"/>
      <c r="K627" s="222"/>
      <c r="L627" s="228"/>
      <c r="M627" s="229"/>
      <c r="N627" s="230"/>
      <c r="O627" s="230"/>
      <c r="P627" s="230"/>
      <c r="Q627" s="230"/>
      <c r="R627" s="230"/>
      <c r="S627" s="230"/>
      <c r="T627" s="231"/>
      <c r="AT627" s="232" t="s">
        <v>191</v>
      </c>
      <c r="AU627" s="232" t="s">
        <v>85</v>
      </c>
      <c r="AV627" s="13" t="s">
        <v>85</v>
      </c>
      <c r="AW627" s="13" t="s">
        <v>32</v>
      </c>
      <c r="AX627" s="13" t="s">
        <v>76</v>
      </c>
      <c r="AY627" s="232" t="s">
        <v>182</v>
      </c>
    </row>
    <row r="628" spans="1:65" s="13" customFormat="1">
      <c r="B628" s="221"/>
      <c r="C628" s="222"/>
      <c r="D628" s="223" t="s">
        <v>191</v>
      </c>
      <c r="E628" s="224" t="s">
        <v>1</v>
      </c>
      <c r="F628" s="225" t="s">
        <v>828</v>
      </c>
      <c r="G628" s="222"/>
      <c r="H628" s="226">
        <v>30.038</v>
      </c>
      <c r="I628" s="227"/>
      <c r="J628" s="222"/>
      <c r="K628" s="222"/>
      <c r="L628" s="228"/>
      <c r="M628" s="229"/>
      <c r="N628" s="230"/>
      <c r="O628" s="230"/>
      <c r="P628" s="230"/>
      <c r="Q628" s="230"/>
      <c r="R628" s="230"/>
      <c r="S628" s="230"/>
      <c r="T628" s="231"/>
      <c r="AT628" s="232" t="s">
        <v>191</v>
      </c>
      <c r="AU628" s="232" t="s">
        <v>85</v>
      </c>
      <c r="AV628" s="13" t="s">
        <v>85</v>
      </c>
      <c r="AW628" s="13" t="s">
        <v>32</v>
      </c>
      <c r="AX628" s="13" t="s">
        <v>76</v>
      </c>
      <c r="AY628" s="232" t="s">
        <v>182</v>
      </c>
    </row>
    <row r="629" spans="1:65" s="13" customFormat="1">
      <c r="B629" s="221"/>
      <c r="C629" s="222"/>
      <c r="D629" s="223" t="s">
        <v>191</v>
      </c>
      <c r="E629" s="224" t="s">
        <v>1</v>
      </c>
      <c r="F629" s="225" t="s">
        <v>829</v>
      </c>
      <c r="G629" s="222"/>
      <c r="H629" s="226">
        <v>68.510999999999996</v>
      </c>
      <c r="I629" s="227"/>
      <c r="J629" s="222"/>
      <c r="K629" s="222"/>
      <c r="L629" s="228"/>
      <c r="M629" s="229"/>
      <c r="N629" s="230"/>
      <c r="O629" s="230"/>
      <c r="P629" s="230"/>
      <c r="Q629" s="230"/>
      <c r="R629" s="230"/>
      <c r="S629" s="230"/>
      <c r="T629" s="231"/>
      <c r="AT629" s="232" t="s">
        <v>191</v>
      </c>
      <c r="AU629" s="232" t="s">
        <v>85</v>
      </c>
      <c r="AV629" s="13" t="s">
        <v>85</v>
      </c>
      <c r="AW629" s="13" t="s">
        <v>32</v>
      </c>
      <c r="AX629" s="13" t="s">
        <v>76</v>
      </c>
      <c r="AY629" s="232" t="s">
        <v>182</v>
      </c>
    </row>
    <row r="630" spans="1:65" s="13" customFormat="1">
      <c r="B630" s="221"/>
      <c r="C630" s="222"/>
      <c r="D630" s="223" t="s">
        <v>191</v>
      </c>
      <c r="E630" s="224" t="s">
        <v>1</v>
      </c>
      <c r="F630" s="225" t="s">
        <v>830</v>
      </c>
      <c r="G630" s="222"/>
      <c r="H630" s="226">
        <v>52.776000000000003</v>
      </c>
      <c r="I630" s="227"/>
      <c r="J630" s="222"/>
      <c r="K630" s="222"/>
      <c r="L630" s="228"/>
      <c r="M630" s="229"/>
      <c r="N630" s="230"/>
      <c r="O630" s="230"/>
      <c r="P630" s="230"/>
      <c r="Q630" s="230"/>
      <c r="R630" s="230"/>
      <c r="S630" s="230"/>
      <c r="T630" s="231"/>
      <c r="AT630" s="232" t="s">
        <v>191</v>
      </c>
      <c r="AU630" s="232" t="s">
        <v>85</v>
      </c>
      <c r="AV630" s="13" t="s">
        <v>85</v>
      </c>
      <c r="AW630" s="13" t="s">
        <v>32</v>
      </c>
      <c r="AX630" s="13" t="s">
        <v>76</v>
      </c>
      <c r="AY630" s="232" t="s">
        <v>182</v>
      </c>
    </row>
    <row r="631" spans="1:65" s="13" customFormat="1">
      <c r="B631" s="221"/>
      <c r="C631" s="222"/>
      <c r="D631" s="223" t="s">
        <v>191</v>
      </c>
      <c r="E631" s="224" t="s">
        <v>1</v>
      </c>
      <c r="F631" s="225" t="s">
        <v>831</v>
      </c>
      <c r="G631" s="222"/>
      <c r="H631" s="226">
        <v>36.125</v>
      </c>
      <c r="I631" s="227"/>
      <c r="J631" s="222"/>
      <c r="K631" s="222"/>
      <c r="L631" s="228"/>
      <c r="M631" s="229"/>
      <c r="N631" s="230"/>
      <c r="O631" s="230"/>
      <c r="P631" s="230"/>
      <c r="Q631" s="230"/>
      <c r="R631" s="230"/>
      <c r="S631" s="230"/>
      <c r="T631" s="231"/>
      <c r="AT631" s="232" t="s">
        <v>191</v>
      </c>
      <c r="AU631" s="232" t="s">
        <v>85</v>
      </c>
      <c r="AV631" s="13" t="s">
        <v>85</v>
      </c>
      <c r="AW631" s="13" t="s">
        <v>32</v>
      </c>
      <c r="AX631" s="13" t="s">
        <v>76</v>
      </c>
      <c r="AY631" s="232" t="s">
        <v>182</v>
      </c>
    </row>
    <row r="632" spans="1:65" s="14" customFormat="1">
      <c r="B632" s="233"/>
      <c r="C632" s="234"/>
      <c r="D632" s="223" t="s">
        <v>191</v>
      </c>
      <c r="E632" s="235" t="s">
        <v>1</v>
      </c>
      <c r="F632" s="236" t="s">
        <v>546</v>
      </c>
      <c r="G632" s="234"/>
      <c r="H632" s="237">
        <v>299.31400000000002</v>
      </c>
      <c r="I632" s="238"/>
      <c r="J632" s="234"/>
      <c r="K632" s="234"/>
      <c r="L632" s="239"/>
      <c r="M632" s="240"/>
      <c r="N632" s="241"/>
      <c r="O632" s="241"/>
      <c r="P632" s="241"/>
      <c r="Q632" s="241"/>
      <c r="R632" s="241"/>
      <c r="S632" s="241"/>
      <c r="T632" s="242"/>
      <c r="AT632" s="243" t="s">
        <v>191</v>
      </c>
      <c r="AU632" s="243" t="s">
        <v>85</v>
      </c>
      <c r="AV632" s="14" t="s">
        <v>195</v>
      </c>
      <c r="AW632" s="14" t="s">
        <v>32</v>
      </c>
      <c r="AX632" s="14" t="s">
        <v>76</v>
      </c>
      <c r="AY632" s="243" t="s">
        <v>182</v>
      </c>
    </row>
    <row r="633" spans="1:65" s="15" customFormat="1">
      <c r="B633" s="244"/>
      <c r="C633" s="245"/>
      <c r="D633" s="223" t="s">
        <v>191</v>
      </c>
      <c r="E633" s="246" t="s">
        <v>1</v>
      </c>
      <c r="F633" s="247" t="s">
        <v>202</v>
      </c>
      <c r="G633" s="245"/>
      <c r="H633" s="248">
        <v>459.19</v>
      </c>
      <c r="I633" s="249"/>
      <c r="J633" s="245"/>
      <c r="K633" s="245"/>
      <c r="L633" s="250"/>
      <c r="M633" s="251"/>
      <c r="N633" s="252"/>
      <c r="O633" s="252"/>
      <c r="P633" s="252"/>
      <c r="Q633" s="252"/>
      <c r="R633" s="252"/>
      <c r="S633" s="252"/>
      <c r="T633" s="253"/>
      <c r="AT633" s="254" t="s">
        <v>191</v>
      </c>
      <c r="AU633" s="254" t="s">
        <v>85</v>
      </c>
      <c r="AV633" s="15" t="s">
        <v>189</v>
      </c>
      <c r="AW633" s="15" t="s">
        <v>32</v>
      </c>
      <c r="AX633" s="15" t="s">
        <v>83</v>
      </c>
      <c r="AY633" s="254" t="s">
        <v>182</v>
      </c>
    </row>
    <row r="634" spans="1:65" s="2" customFormat="1" ht="21.75" customHeight="1">
      <c r="A634" s="34"/>
      <c r="B634" s="35"/>
      <c r="C634" s="208" t="s">
        <v>837</v>
      </c>
      <c r="D634" s="208" t="s">
        <v>184</v>
      </c>
      <c r="E634" s="209" t="s">
        <v>838</v>
      </c>
      <c r="F634" s="210" t="s">
        <v>839</v>
      </c>
      <c r="G634" s="211" t="s">
        <v>331</v>
      </c>
      <c r="H634" s="212">
        <v>918.38</v>
      </c>
      <c r="I634" s="213"/>
      <c r="J634" s="214">
        <f>ROUND(I634*H634,2)</f>
        <v>0</v>
      </c>
      <c r="K634" s="210" t="s">
        <v>1</v>
      </c>
      <c r="L634" s="39"/>
      <c r="M634" s="215" t="s">
        <v>1</v>
      </c>
      <c r="N634" s="216" t="s">
        <v>41</v>
      </c>
      <c r="O634" s="71"/>
      <c r="P634" s="217">
        <f>O634*H634</f>
        <v>0</v>
      </c>
      <c r="Q634" s="217">
        <v>8.0000000000000002E-3</v>
      </c>
      <c r="R634" s="217">
        <f>Q634*H634</f>
        <v>7.3470399999999998</v>
      </c>
      <c r="S634" s="217">
        <v>0</v>
      </c>
      <c r="T634" s="218">
        <f>S634*H634</f>
        <v>0</v>
      </c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R634" s="219" t="s">
        <v>189</v>
      </c>
      <c r="AT634" s="219" t="s">
        <v>184</v>
      </c>
      <c r="AU634" s="219" t="s">
        <v>85</v>
      </c>
      <c r="AY634" s="17" t="s">
        <v>182</v>
      </c>
      <c r="BE634" s="220">
        <f>IF(N634="základní",J634,0)</f>
        <v>0</v>
      </c>
      <c r="BF634" s="220">
        <f>IF(N634="snížená",J634,0)</f>
        <v>0</v>
      </c>
      <c r="BG634" s="220">
        <f>IF(N634="zákl. přenesená",J634,0)</f>
        <v>0</v>
      </c>
      <c r="BH634" s="220">
        <f>IF(N634="sníž. přenesená",J634,0)</f>
        <v>0</v>
      </c>
      <c r="BI634" s="220">
        <f>IF(N634="nulová",J634,0)</f>
        <v>0</v>
      </c>
      <c r="BJ634" s="17" t="s">
        <v>83</v>
      </c>
      <c r="BK634" s="220">
        <f>ROUND(I634*H634,2)</f>
        <v>0</v>
      </c>
      <c r="BL634" s="17" t="s">
        <v>189</v>
      </c>
      <c r="BM634" s="219" t="s">
        <v>840</v>
      </c>
    </row>
    <row r="635" spans="1:65" s="13" customFormat="1">
      <c r="B635" s="221"/>
      <c r="C635" s="222"/>
      <c r="D635" s="223" t="s">
        <v>191</v>
      </c>
      <c r="E635" s="224" t="s">
        <v>1</v>
      </c>
      <c r="F635" s="225" t="s">
        <v>821</v>
      </c>
      <c r="G635" s="222"/>
      <c r="H635" s="226">
        <v>84.944000000000003</v>
      </c>
      <c r="I635" s="227"/>
      <c r="J635" s="222"/>
      <c r="K635" s="222"/>
      <c r="L635" s="228"/>
      <c r="M635" s="229"/>
      <c r="N635" s="230"/>
      <c r="O635" s="230"/>
      <c r="P635" s="230"/>
      <c r="Q635" s="230"/>
      <c r="R635" s="230"/>
      <c r="S635" s="230"/>
      <c r="T635" s="231"/>
      <c r="AT635" s="232" t="s">
        <v>191</v>
      </c>
      <c r="AU635" s="232" t="s">
        <v>85</v>
      </c>
      <c r="AV635" s="13" t="s">
        <v>85</v>
      </c>
      <c r="AW635" s="13" t="s">
        <v>32</v>
      </c>
      <c r="AX635" s="13" t="s">
        <v>76</v>
      </c>
      <c r="AY635" s="232" t="s">
        <v>182</v>
      </c>
    </row>
    <row r="636" spans="1:65" s="14" customFormat="1">
      <c r="B636" s="233"/>
      <c r="C636" s="234"/>
      <c r="D636" s="223" t="s">
        <v>191</v>
      </c>
      <c r="E636" s="235" t="s">
        <v>1</v>
      </c>
      <c r="F636" s="236" t="s">
        <v>822</v>
      </c>
      <c r="G636" s="234"/>
      <c r="H636" s="237">
        <v>84.944000000000003</v>
      </c>
      <c r="I636" s="238"/>
      <c r="J636" s="234"/>
      <c r="K636" s="234"/>
      <c r="L636" s="239"/>
      <c r="M636" s="240"/>
      <c r="N636" s="241"/>
      <c r="O636" s="241"/>
      <c r="P636" s="241"/>
      <c r="Q636" s="241"/>
      <c r="R636" s="241"/>
      <c r="S636" s="241"/>
      <c r="T636" s="242"/>
      <c r="AT636" s="243" t="s">
        <v>191</v>
      </c>
      <c r="AU636" s="243" t="s">
        <v>85</v>
      </c>
      <c r="AV636" s="14" t="s">
        <v>195</v>
      </c>
      <c r="AW636" s="14" t="s">
        <v>32</v>
      </c>
      <c r="AX636" s="14" t="s">
        <v>76</v>
      </c>
      <c r="AY636" s="243" t="s">
        <v>182</v>
      </c>
    </row>
    <row r="637" spans="1:65" s="13" customFormat="1">
      <c r="B637" s="221"/>
      <c r="C637" s="222"/>
      <c r="D637" s="223" t="s">
        <v>191</v>
      </c>
      <c r="E637" s="224" t="s">
        <v>1</v>
      </c>
      <c r="F637" s="225" t="s">
        <v>823</v>
      </c>
      <c r="G637" s="222"/>
      <c r="H637" s="226">
        <v>30.536000000000001</v>
      </c>
      <c r="I637" s="227"/>
      <c r="J637" s="222"/>
      <c r="K637" s="222"/>
      <c r="L637" s="228"/>
      <c r="M637" s="229"/>
      <c r="N637" s="230"/>
      <c r="O637" s="230"/>
      <c r="P637" s="230"/>
      <c r="Q637" s="230"/>
      <c r="R637" s="230"/>
      <c r="S637" s="230"/>
      <c r="T637" s="231"/>
      <c r="AT637" s="232" t="s">
        <v>191</v>
      </c>
      <c r="AU637" s="232" t="s">
        <v>85</v>
      </c>
      <c r="AV637" s="13" t="s">
        <v>85</v>
      </c>
      <c r="AW637" s="13" t="s">
        <v>32</v>
      </c>
      <c r="AX637" s="13" t="s">
        <v>76</v>
      </c>
      <c r="AY637" s="232" t="s">
        <v>182</v>
      </c>
    </row>
    <row r="638" spans="1:65" s="13" customFormat="1">
      <c r="B638" s="221"/>
      <c r="C638" s="222"/>
      <c r="D638" s="223" t="s">
        <v>191</v>
      </c>
      <c r="E638" s="224" t="s">
        <v>1</v>
      </c>
      <c r="F638" s="225" t="s">
        <v>824</v>
      </c>
      <c r="G638" s="222"/>
      <c r="H638" s="226">
        <v>44.396000000000001</v>
      </c>
      <c r="I638" s="227"/>
      <c r="J638" s="222"/>
      <c r="K638" s="222"/>
      <c r="L638" s="228"/>
      <c r="M638" s="229"/>
      <c r="N638" s="230"/>
      <c r="O638" s="230"/>
      <c r="P638" s="230"/>
      <c r="Q638" s="230"/>
      <c r="R638" s="230"/>
      <c r="S638" s="230"/>
      <c r="T638" s="231"/>
      <c r="AT638" s="232" t="s">
        <v>191</v>
      </c>
      <c r="AU638" s="232" t="s">
        <v>85</v>
      </c>
      <c r="AV638" s="13" t="s">
        <v>85</v>
      </c>
      <c r="AW638" s="13" t="s">
        <v>32</v>
      </c>
      <c r="AX638" s="13" t="s">
        <v>76</v>
      </c>
      <c r="AY638" s="232" t="s">
        <v>182</v>
      </c>
    </row>
    <row r="639" spans="1:65" s="14" customFormat="1">
      <c r="B639" s="233"/>
      <c r="C639" s="234"/>
      <c r="D639" s="223" t="s">
        <v>191</v>
      </c>
      <c r="E639" s="235" t="s">
        <v>1</v>
      </c>
      <c r="F639" s="236" t="s">
        <v>825</v>
      </c>
      <c r="G639" s="234"/>
      <c r="H639" s="237">
        <v>74.932000000000002</v>
      </c>
      <c r="I639" s="238"/>
      <c r="J639" s="234"/>
      <c r="K639" s="234"/>
      <c r="L639" s="239"/>
      <c r="M639" s="240"/>
      <c r="N639" s="241"/>
      <c r="O639" s="241"/>
      <c r="P639" s="241"/>
      <c r="Q639" s="241"/>
      <c r="R639" s="241"/>
      <c r="S639" s="241"/>
      <c r="T639" s="242"/>
      <c r="AT639" s="243" t="s">
        <v>191</v>
      </c>
      <c r="AU639" s="243" t="s">
        <v>85</v>
      </c>
      <c r="AV639" s="14" t="s">
        <v>195</v>
      </c>
      <c r="AW639" s="14" t="s">
        <v>32</v>
      </c>
      <c r="AX639" s="14" t="s">
        <v>76</v>
      </c>
      <c r="AY639" s="243" t="s">
        <v>182</v>
      </c>
    </row>
    <row r="640" spans="1:65" s="13" customFormat="1" ht="22.5">
      <c r="B640" s="221"/>
      <c r="C640" s="222"/>
      <c r="D640" s="223" t="s">
        <v>191</v>
      </c>
      <c r="E640" s="224" t="s">
        <v>1</v>
      </c>
      <c r="F640" s="225" t="s">
        <v>826</v>
      </c>
      <c r="G640" s="222"/>
      <c r="H640" s="226">
        <v>62.3</v>
      </c>
      <c r="I640" s="227"/>
      <c r="J640" s="222"/>
      <c r="K640" s="222"/>
      <c r="L640" s="228"/>
      <c r="M640" s="229"/>
      <c r="N640" s="230"/>
      <c r="O640" s="230"/>
      <c r="P640" s="230"/>
      <c r="Q640" s="230"/>
      <c r="R640" s="230"/>
      <c r="S640" s="230"/>
      <c r="T640" s="231"/>
      <c r="AT640" s="232" t="s">
        <v>191</v>
      </c>
      <c r="AU640" s="232" t="s">
        <v>85</v>
      </c>
      <c r="AV640" s="13" t="s">
        <v>85</v>
      </c>
      <c r="AW640" s="13" t="s">
        <v>32</v>
      </c>
      <c r="AX640" s="13" t="s">
        <v>76</v>
      </c>
      <c r="AY640" s="232" t="s">
        <v>182</v>
      </c>
    </row>
    <row r="641" spans="1:65" s="13" customFormat="1" ht="22.5">
      <c r="B641" s="221"/>
      <c r="C641" s="222"/>
      <c r="D641" s="223" t="s">
        <v>191</v>
      </c>
      <c r="E641" s="224" t="s">
        <v>1</v>
      </c>
      <c r="F641" s="225" t="s">
        <v>827</v>
      </c>
      <c r="G641" s="222"/>
      <c r="H641" s="226">
        <v>49.564</v>
      </c>
      <c r="I641" s="227"/>
      <c r="J641" s="222"/>
      <c r="K641" s="222"/>
      <c r="L641" s="228"/>
      <c r="M641" s="229"/>
      <c r="N641" s="230"/>
      <c r="O641" s="230"/>
      <c r="P641" s="230"/>
      <c r="Q641" s="230"/>
      <c r="R641" s="230"/>
      <c r="S641" s="230"/>
      <c r="T641" s="231"/>
      <c r="AT641" s="232" t="s">
        <v>191</v>
      </c>
      <c r="AU641" s="232" t="s">
        <v>85</v>
      </c>
      <c r="AV641" s="13" t="s">
        <v>85</v>
      </c>
      <c r="AW641" s="13" t="s">
        <v>32</v>
      </c>
      <c r="AX641" s="13" t="s">
        <v>76</v>
      </c>
      <c r="AY641" s="232" t="s">
        <v>182</v>
      </c>
    </row>
    <row r="642" spans="1:65" s="13" customFormat="1">
      <c r="B642" s="221"/>
      <c r="C642" s="222"/>
      <c r="D642" s="223" t="s">
        <v>191</v>
      </c>
      <c r="E642" s="224" t="s">
        <v>1</v>
      </c>
      <c r="F642" s="225" t="s">
        <v>828</v>
      </c>
      <c r="G642" s="222"/>
      <c r="H642" s="226">
        <v>30.038</v>
      </c>
      <c r="I642" s="227"/>
      <c r="J642" s="222"/>
      <c r="K642" s="222"/>
      <c r="L642" s="228"/>
      <c r="M642" s="229"/>
      <c r="N642" s="230"/>
      <c r="O642" s="230"/>
      <c r="P642" s="230"/>
      <c r="Q642" s="230"/>
      <c r="R642" s="230"/>
      <c r="S642" s="230"/>
      <c r="T642" s="231"/>
      <c r="AT642" s="232" t="s">
        <v>191</v>
      </c>
      <c r="AU642" s="232" t="s">
        <v>85</v>
      </c>
      <c r="AV642" s="13" t="s">
        <v>85</v>
      </c>
      <c r="AW642" s="13" t="s">
        <v>32</v>
      </c>
      <c r="AX642" s="13" t="s">
        <v>76</v>
      </c>
      <c r="AY642" s="232" t="s">
        <v>182</v>
      </c>
    </row>
    <row r="643" spans="1:65" s="13" customFormat="1">
      <c r="B643" s="221"/>
      <c r="C643" s="222"/>
      <c r="D643" s="223" t="s">
        <v>191</v>
      </c>
      <c r="E643" s="224" t="s">
        <v>1</v>
      </c>
      <c r="F643" s="225" t="s">
        <v>829</v>
      </c>
      <c r="G643" s="222"/>
      <c r="H643" s="226">
        <v>68.510999999999996</v>
      </c>
      <c r="I643" s="227"/>
      <c r="J643" s="222"/>
      <c r="K643" s="222"/>
      <c r="L643" s="228"/>
      <c r="M643" s="229"/>
      <c r="N643" s="230"/>
      <c r="O643" s="230"/>
      <c r="P643" s="230"/>
      <c r="Q643" s="230"/>
      <c r="R643" s="230"/>
      <c r="S643" s="230"/>
      <c r="T643" s="231"/>
      <c r="AT643" s="232" t="s">
        <v>191</v>
      </c>
      <c r="AU643" s="232" t="s">
        <v>85</v>
      </c>
      <c r="AV643" s="13" t="s">
        <v>85</v>
      </c>
      <c r="AW643" s="13" t="s">
        <v>32</v>
      </c>
      <c r="AX643" s="13" t="s">
        <v>76</v>
      </c>
      <c r="AY643" s="232" t="s">
        <v>182</v>
      </c>
    </row>
    <row r="644" spans="1:65" s="13" customFormat="1">
      <c r="B644" s="221"/>
      <c r="C644" s="222"/>
      <c r="D644" s="223" t="s">
        <v>191</v>
      </c>
      <c r="E644" s="224" t="s">
        <v>1</v>
      </c>
      <c r="F644" s="225" t="s">
        <v>830</v>
      </c>
      <c r="G644" s="222"/>
      <c r="H644" s="226">
        <v>52.776000000000003</v>
      </c>
      <c r="I644" s="227"/>
      <c r="J644" s="222"/>
      <c r="K644" s="222"/>
      <c r="L644" s="228"/>
      <c r="M644" s="229"/>
      <c r="N644" s="230"/>
      <c r="O644" s="230"/>
      <c r="P644" s="230"/>
      <c r="Q644" s="230"/>
      <c r="R644" s="230"/>
      <c r="S644" s="230"/>
      <c r="T644" s="231"/>
      <c r="AT644" s="232" t="s">
        <v>191</v>
      </c>
      <c r="AU644" s="232" t="s">
        <v>85</v>
      </c>
      <c r="AV644" s="13" t="s">
        <v>85</v>
      </c>
      <c r="AW644" s="13" t="s">
        <v>32</v>
      </c>
      <c r="AX644" s="13" t="s">
        <v>76</v>
      </c>
      <c r="AY644" s="232" t="s">
        <v>182</v>
      </c>
    </row>
    <row r="645" spans="1:65" s="13" customFormat="1">
      <c r="B645" s="221"/>
      <c r="C645" s="222"/>
      <c r="D645" s="223" t="s">
        <v>191</v>
      </c>
      <c r="E645" s="224" t="s">
        <v>1</v>
      </c>
      <c r="F645" s="225" t="s">
        <v>831</v>
      </c>
      <c r="G645" s="222"/>
      <c r="H645" s="226">
        <v>36.125</v>
      </c>
      <c r="I645" s="227"/>
      <c r="J645" s="222"/>
      <c r="K645" s="222"/>
      <c r="L645" s="228"/>
      <c r="M645" s="229"/>
      <c r="N645" s="230"/>
      <c r="O645" s="230"/>
      <c r="P645" s="230"/>
      <c r="Q645" s="230"/>
      <c r="R645" s="230"/>
      <c r="S645" s="230"/>
      <c r="T645" s="231"/>
      <c r="AT645" s="232" t="s">
        <v>191</v>
      </c>
      <c r="AU645" s="232" t="s">
        <v>85</v>
      </c>
      <c r="AV645" s="13" t="s">
        <v>85</v>
      </c>
      <c r="AW645" s="13" t="s">
        <v>32</v>
      </c>
      <c r="AX645" s="13" t="s">
        <v>76</v>
      </c>
      <c r="AY645" s="232" t="s">
        <v>182</v>
      </c>
    </row>
    <row r="646" spans="1:65" s="14" customFormat="1">
      <c r="B646" s="233"/>
      <c r="C646" s="234"/>
      <c r="D646" s="223" t="s">
        <v>191</v>
      </c>
      <c r="E646" s="235" t="s">
        <v>1</v>
      </c>
      <c r="F646" s="236" t="s">
        <v>546</v>
      </c>
      <c r="G646" s="234"/>
      <c r="H646" s="237">
        <v>299.31400000000002</v>
      </c>
      <c r="I646" s="238"/>
      <c r="J646" s="234"/>
      <c r="K646" s="234"/>
      <c r="L646" s="239"/>
      <c r="M646" s="240"/>
      <c r="N646" s="241"/>
      <c r="O646" s="241"/>
      <c r="P646" s="241"/>
      <c r="Q646" s="241"/>
      <c r="R646" s="241"/>
      <c r="S646" s="241"/>
      <c r="T646" s="242"/>
      <c r="AT646" s="243" t="s">
        <v>191</v>
      </c>
      <c r="AU646" s="243" t="s">
        <v>85</v>
      </c>
      <c r="AV646" s="14" t="s">
        <v>195</v>
      </c>
      <c r="AW646" s="14" t="s">
        <v>32</v>
      </c>
      <c r="AX646" s="14" t="s">
        <v>76</v>
      </c>
      <c r="AY646" s="243" t="s">
        <v>182</v>
      </c>
    </row>
    <row r="647" spans="1:65" s="15" customFormat="1">
      <c r="B647" s="244"/>
      <c r="C647" s="245"/>
      <c r="D647" s="223" t="s">
        <v>191</v>
      </c>
      <c r="E647" s="246" t="s">
        <v>1</v>
      </c>
      <c r="F647" s="247" t="s">
        <v>841</v>
      </c>
      <c r="G647" s="245"/>
      <c r="H647" s="248">
        <v>459.19</v>
      </c>
      <c r="I647" s="249"/>
      <c r="J647" s="245"/>
      <c r="K647" s="245"/>
      <c r="L647" s="250"/>
      <c r="M647" s="251"/>
      <c r="N647" s="252"/>
      <c r="O647" s="252"/>
      <c r="P647" s="252"/>
      <c r="Q647" s="252"/>
      <c r="R647" s="252"/>
      <c r="S647" s="252"/>
      <c r="T647" s="253"/>
      <c r="AT647" s="254" t="s">
        <v>191</v>
      </c>
      <c r="AU647" s="254" t="s">
        <v>85</v>
      </c>
      <c r="AV647" s="15" t="s">
        <v>189</v>
      </c>
      <c r="AW647" s="15" t="s">
        <v>32</v>
      </c>
      <c r="AX647" s="15" t="s">
        <v>83</v>
      </c>
      <c r="AY647" s="254" t="s">
        <v>182</v>
      </c>
    </row>
    <row r="648" spans="1:65" s="13" customFormat="1">
      <c r="B648" s="221"/>
      <c r="C648" s="222"/>
      <c r="D648" s="223" t="s">
        <v>191</v>
      </c>
      <c r="E648" s="222"/>
      <c r="F648" s="225" t="s">
        <v>842</v>
      </c>
      <c r="G648" s="222"/>
      <c r="H648" s="226">
        <v>918.38</v>
      </c>
      <c r="I648" s="227"/>
      <c r="J648" s="222"/>
      <c r="K648" s="222"/>
      <c r="L648" s="228"/>
      <c r="M648" s="229"/>
      <c r="N648" s="230"/>
      <c r="O648" s="230"/>
      <c r="P648" s="230"/>
      <c r="Q648" s="230"/>
      <c r="R648" s="230"/>
      <c r="S648" s="230"/>
      <c r="T648" s="231"/>
      <c r="AT648" s="232" t="s">
        <v>191</v>
      </c>
      <c r="AU648" s="232" t="s">
        <v>85</v>
      </c>
      <c r="AV648" s="13" t="s">
        <v>85</v>
      </c>
      <c r="AW648" s="13" t="s">
        <v>4</v>
      </c>
      <c r="AX648" s="13" t="s">
        <v>83</v>
      </c>
      <c r="AY648" s="232" t="s">
        <v>182</v>
      </c>
    </row>
    <row r="649" spans="1:65" s="2" customFormat="1" ht="21.75" customHeight="1">
      <c r="A649" s="34"/>
      <c r="B649" s="35"/>
      <c r="C649" s="208" t="s">
        <v>843</v>
      </c>
      <c r="D649" s="208" t="s">
        <v>184</v>
      </c>
      <c r="E649" s="209" t="s">
        <v>844</v>
      </c>
      <c r="F649" s="210" t="s">
        <v>845</v>
      </c>
      <c r="G649" s="211" t="s">
        <v>331</v>
      </c>
      <c r="H649" s="212">
        <v>35.645000000000003</v>
      </c>
      <c r="I649" s="213"/>
      <c r="J649" s="214">
        <f>ROUND(I649*H649,2)</f>
        <v>0</v>
      </c>
      <c r="K649" s="210" t="s">
        <v>188</v>
      </c>
      <c r="L649" s="39"/>
      <c r="M649" s="215" t="s">
        <v>1</v>
      </c>
      <c r="N649" s="216" t="s">
        <v>41</v>
      </c>
      <c r="O649" s="71"/>
      <c r="P649" s="217">
        <f>O649*H649</f>
        <v>0</v>
      </c>
      <c r="Q649" s="217">
        <v>2.0480000000000002E-2</v>
      </c>
      <c r="R649" s="217">
        <f>Q649*H649</f>
        <v>0.73000960000000015</v>
      </c>
      <c r="S649" s="217">
        <v>0</v>
      </c>
      <c r="T649" s="218">
        <f>S649*H649</f>
        <v>0</v>
      </c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R649" s="219" t="s">
        <v>189</v>
      </c>
      <c r="AT649" s="219" t="s">
        <v>184</v>
      </c>
      <c r="AU649" s="219" t="s">
        <v>85</v>
      </c>
      <c r="AY649" s="17" t="s">
        <v>182</v>
      </c>
      <c r="BE649" s="220">
        <f>IF(N649="základní",J649,0)</f>
        <v>0</v>
      </c>
      <c r="BF649" s="220">
        <f>IF(N649="snížená",J649,0)</f>
        <v>0</v>
      </c>
      <c r="BG649" s="220">
        <f>IF(N649="zákl. přenesená",J649,0)</f>
        <v>0</v>
      </c>
      <c r="BH649" s="220">
        <f>IF(N649="sníž. přenesená",J649,0)</f>
        <v>0</v>
      </c>
      <c r="BI649" s="220">
        <f>IF(N649="nulová",J649,0)</f>
        <v>0</v>
      </c>
      <c r="BJ649" s="17" t="s">
        <v>83</v>
      </c>
      <c r="BK649" s="220">
        <f>ROUND(I649*H649,2)</f>
        <v>0</v>
      </c>
      <c r="BL649" s="17" t="s">
        <v>189</v>
      </c>
      <c r="BM649" s="219" t="s">
        <v>846</v>
      </c>
    </row>
    <row r="650" spans="1:65" s="13" customFormat="1" ht="22.5">
      <c r="B650" s="221"/>
      <c r="C650" s="222"/>
      <c r="D650" s="223" t="s">
        <v>191</v>
      </c>
      <c r="E650" s="224" t="s">
        <v>1</v>
      </c>
      <c r="F650" s="225" t="s">
        <v>847</v>
      </c>
      <c r="G650" s="222"/>
      <c r="H650" s="226">
        <v>35.645000000000003</v>
      </c>
      <c r="I650" s="227"/>
      <c r="J650" s="222"/>
      <c r="K650" s="222"/>
      <c r="L650" s="228"/>
      <c r="M650" s="229"/>
      <c r="N650" s="230"/>
      <c r="O650" s="230"/>
      <c r="P650" s="230"/>
      <c r="Q650" s="230"/>
      <c r="R650" s="230"/>
      <c r="S650" s="230"/>
      <c r="T650" s="231"/>
      <c r="AT650" s="232" t="s">
        <v>191</v>
      </c>
      <c r="AU650" s="232" t="s">
        <v>85</v>
      </c>
      <c r="AV650" s="13" t="s">
        <v>85</v>
      </c>
      <c r="AW650" s="13" t="s">
        <v>32</v>
      </c>
      <c r="AX650" s="13" t="s">
        <v>83</v>
      </c>
      <c r="AY650" s="232" t="s">
        <v>182</v>
      </c>
    </row>
    <row r="651" spans="1:65" s="2" customFormat="1" ht="16.5" customHeight="1">
      <c r="A651" s="34"/>
      <c r="B651" s="35"/>
      <c r="C651" s="208" t="s">
        <v>848</v>
      </c>
      <c r="D651" s="208" t="s">
        <v>184</v>
      </c>
      <c r="E651" s="209" t="s">
        <v>849</v>
      </c>
      <c r="F651" s="210" t="s">
        <v>850</v>
      </c>
      <c r="G651" s="211" t="s">
        <v>331</v>
      </c>
      <c r="H651" s="212">
        <v>40.36</v>
      </c>
      <c r="I651" s="213"/>
      <c r="J651" s="214">
        <f>ROUND(I651*H651,2)</f>
        <v>0</v>
      </c>
      <c r="K651" s="210" t="s">
        <v>188</v>
      </c>
      <c r="L651" s="39"/>
      <c r="M651" s="215" t="s">
        <v>1</v>
      </c>
      <c r="N651" s="216" t="s">
        <v>41</v>
      </c>
      <c r="O651" s="71"/>
      <c r="P651" s="217">
        <f>O651*H651</f>
        <v>0</v>
      </c>
      <c r="Q651" s="217">
        <v>7.3499999999999998E-3</v>
      </c>
      <c r="R651" s="217">
        <f>Q651*H651</f>
        <v>0.29664599999999997</v>
      </c>
      <c r="S651" s="217">
        <v>0</v>
      </c>
      <c r="T651" s="218">
        <f>S651*H651</f>
        <v>0</v>
      </c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R651" s="219" t="s">
        <v>189</v>
      </c>
      <c r="AT651" s="219" t="s">
        <v>184</v>
      </c>
      <c r="AU651" s="219" t="s">
        <v>85</v>
      </c>
      <c r="AY651" s="17" t="s">
        <v>182</v>
      </c>
      <c r="BE651" s="220">
        <f>IF(N651="základní",J651,0)</f>
        <v>0</v>
      </c>
      <c r="BF651" s="220">
        <f>IF(N651="snížená",J651,0)</f>
        <v>0</v>
      </c>
      <c r="BG651" s="220">
        <f>IF(N651="zákl. přenesená",J651,0)</f>
        <v>0</v>
      </c>
      <c r="BH651" s="220">
        <f>IF(N651="sníž. přenesená",J651,0)</f>
        <v>0</v>
      </c>
      <c r="BI651" s="220">
        <f>IF(N651="nulová",J651,0)</f>
        <v>0</v>
      </c>
      <c r="BJ651" s="17" t="s">
        <v>83</v>
      </c>
      <c r="BK651" s="220">
        <f>ROUND(I651*H651,2)</f>
        <v>0</v>
      </c>
      <c r="BL651" s="17" t="s">
        <v>189</v>
      </c>
      <c r="BM651" s="219" t="s">
        <v>851</v>
      </c>
    </row>
    <row r="652" spans="1:65" s="13" customFormat="1">
      <c r="B652" s="221"/>
      <c r="C652" s="222"/>
      <c r="D652" s="223" t="s">
        <v>191</v>
      </c>
      <c r="E652" s="224" t="s">
        <v>1</v>
      </c>
      <c r="F652" s="225" t="s">
        <v>852</v>
      </c>
      <c r="G652" s="222"/>
      <c r="H652" s="226">
        <v>40.36</v>
      </c>
      <c r="I652" s="227"/>
      <c r="J652" s="222"/>
      <c r="K652" s="222"/>
      <c r="L652" s="228"/>
      <c r="M652" s="229"/>
      <c r="N652" s="230"/>
      <c r="O652" s="230"/>
      <c r="P652" s="230"/>
      <c r="Q652" s="230"/>
      <c r="R652" s="230"/>
      <c r="S652" s="230"/>
      <c r="T652" s="231"/>
      <c r="AT652" s="232" t="s">
        <v>191</v>
      </c>
      <c r="AU652" s="232" t="s">
        <v>85</v>
      </c>
      <c r="AV652" s="13" t="s">
        <v>85</v>
      </c>
      <c r="AW652" s="13" t="s">
        <v>32</v>
      </c>
      <c r="AX652" s="13" t="s">
        <v>83</v>
      </c>
      <c r="AY652" s="232" t="s">
        <v>182</v>
      </c>
    </row>
    <row r="653" spans="1:65" s="2" customFormat="1" ht="16.5" customHeight="1">
      <c r="A653" s="34"/>
      <c r="B653" s="35"/>
      <c r="C653" s="208" t="s">
        <v>853</v>
      </c>
      <c r="D653" s="208" t="s">
        <v>184</v>
      </c>
      <c r="E653" s="209" t="s">
        <v>854</v>
      </c>
      <c r="F653" s="210" t="s">
        <v>855</v>
      </c>
      <c r="G653" s="211" t="s">
        <v>331</v>
      </c>
      <c r="H653" s="212">
        <v>40.36</v>
      </c>
      <c r="I653" s="213"/>
      <c r="J653" s="214">
        <f>ROUND(I653*H653,2)</f>
        <v>0</v>
      </c>
      <c r="K653" s="210" t="s">
        <v>188</v>
      </c>
      <c r="L653" s="39"/>
      <c r="M653" s="215" t="s">
        <v>1</v>
      </c>
      <c r="N653" s="216" t="s">
        <v>41</v>
      </c>
      <c r="O653" s="71"/>
      <c r="P653" s="217">
        <f>O653*H653</f>
        <v>0</v>
      </c>
      <c r="Q653" s="217">
        <v>1.8380000000000001E-2</v>
      </c>
      <c r="R653" s="217">
        <f>Q653*H653</f>
        <v>0.74181680000000005</v>
      </c>
      <c r="S653" s="217">
        <v>0</v>
      </c>
      <c r="T653" s="218">
        <f>S653*H653</f>
        <v>0</v>
      </c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R653" s="219" t="s">
        <v>189</v>
      </c>
      <c r="AT653" s="219" t="s">
        <v>184</v>
      </c>
      <c r="AU653" s="219" t="s">
        <v>85</v>
      </c>
      <c r="AY653" s="17" t="s">
        <v>182</v>
      </c>
      <c r="BE653" s="220">
        <f>IF(N653="základní",J653,0)</f>
        <v>0</v>
      </c>
      <c r="BF653" s="220">
        <f>IF(N653="snížená",J653,0)</f>
        <v>0</v>
      </c>
      <c r="BG653" s="220">
        <f>IF(N653="zákl. přenesená",J653,0)</f>
        <v>0</v>
      </c>
      <c r="BH653" s="220">
        <f>IF(N653="sníž. přenesená",J653,0)</f>
        <v>0</v>
      </c>
      <c r="BI653" s="220">
        <f>IF(N653="nulová",J653,0)</f>
        <v>0</v>
      </c>
      <c r="BJ653" s="17" t="s">
        <v>83</v>
      </c>
      <c r="BK653" s="220">
        <f>ROUND(I653*H653,2)</f>
        <v>0</v>
      </c>
      <c r="BL653" s="17" t="s">
        <v>189</v>
      </c>
      <c r="BM653" s="219" t="s">
        <v>856</v>
      </c>
    </row>
    <row r="654" spans="1:65" s="2" customFormat="1" ht="16.5" customHeight="1">
      <c r="A654" s="34"/>
      <c r="B654" s="35"/>
      <c r="C654" s="208" t="s">
        <v>857</v>
      </c>
      <c r="D654" s="208" t="s">
        <v>184</v>
      </c>
      <c r="E654" s="209" t="s">
        <v>858</v>
      </c>
      <c r="F654" s="210" t="s">
        <v>859</v>
      </c>
      <c r="G654" s="211" t="s">
        <v>331</v>
      </c>
      <c r="H654" s="212">
        <v>40.36</v>
      </c>
      <c r="I654" s="213"/>
      <c r="J654" s="214">
        <f>ROUND(I654*H654,2)</f>
        <v>0</v>
      </c>
      <c r="K654" s="210" t="s">
        <v>188</v>
      </c>
      <c r="L654" s="39"/>
      <c r="M654" s="215" t="s">
        <v>1</v>
      </c>
      <c r="N654" s="216" t="s">
        <v>41</v>
      </c>
      <c r="O654" s="71"/>
      <c r="P654" s="217">
        <f>O654*H654</f>
        <v>0</v>
      </c>
      <c r="Q654" s="217">
        <v>7.9000000000000008E-3</v>
      </c>
      <c r="R654" s="217">
        <f>Q654*H654</f>
        <v>0.31884400000000002</v>
      </c>
      <c r="S654" s="217">
        <v>0</v>
      </c>
      <c r="T654" s="218">
        <f>S654*H654</f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219" t="s">
        <v>189</v>
      </c>
      <c r="AT654" s="219" t="s">
        <v>184</v>
      </c>
      <c r="AU654" s="219" t="s">
        <v>85</v>
      </c>
      <c r="AY654" s="17" t="s">
        <v>182</v>
      </c>
      <c r="BE654" s="220">
        <f>IF(N654="základní",J654,0)</f>
        <v>0</v>
      </c>
      <c r="BF654" s="220">
        <f>IF(N654="snížená",J654,0)</f>
        <v>0</v>
      </c>
      <c r="BG654" s="220">
        <f>IF(N654="zákl. přenesená",J654,0)</f>
        <v>0</v>
      </c>
      <c r="BH654" s="220">
        <f>IF(N654="sníž. přenesená",J654,0)</f>
        <v>0</v>
      </c>
      <c r="BI654" s="220">
        <f>IF(N654="nulová",J654,0)</f>
        <v>0</v>
      </c>
      <c r="BJ654" s="17" t="s">
        <v>83</v>
      </c>
      <c r="BK654" s="220">
        <f>ROUND(I654*H654,2)</f>
        <v>0</v>
      </c>
      <c r="BL654" s="17" t="s">
        <v>189</v>
      </c>
      <c r="BM654" s="219" t="s">
        <v>860</v>
      </c>
    </row>
    <row r="655" spans="1:65" s="2" customFormat="1" ht="16.5" customHeight="1">
      <c r="A655" s="34"/>
      <c r="B655" s="35"/>
      <c r="C655" s="208" t="s">
        <v>861</v>
      </c>
      <c r="D655" s="208" t="s">
        <v>184</v>
      </c>
      <c r="E655" s="209" t="s">
        <v>862</v>
      </c>
      <c r="F655" s="210" t="s">
        <v>863</v>
      </c>
      <c r="G655" s="211" t="s">
        <v>331</v>
      </c>
      <c r="H655" s="212">
        <v>242.75800000000001</v>
      </c>
      <c r="I655" s="213"/>
      <c r="J655" s="214">
        <f>ROUND(I655*H655,2)</f>
        <v>0</v>
      </c>
      <c r="K655" s="210" t="s">
        <v>188</v>
      </c>
      <c r="L655" s="39"/>
      <c r="M655" s="215" t="s">
        <v>1</v>
      </c>
      <c r="N655" s="216" t="s">
        <v>41</v>
      </c>
      <c r="O655" s="71"/>
      <c r="P655" s="217">
        <f>O655*H655</f>
        <v>0</v>
      </c>
      <c r="Q655" s="217">
        <v>0</v>
      </c>
      <c r="R655" s="217">
        <f>Q655*H655</f>
        <v>0</v>
      </c>
      <c r="S655" s="217">
        <v>0</v>
      </c>
      <c r="T655" s="218">
        <f>S655*H655</f>
        <v>0</v>
      </c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R655" s="219" t="s">
        <v>189</v>
      </c>
      <c r="AT655" s="219" t="s">
        <v>184</v>
      </c>
      <c r="AU655" s="219" t="s">
        <v>85</v>
      </c>
      <c r="AY655" s="17" t="s">
        <v>182</v>
      </c>
      <c r="BE655" s="220">
        <f>IF(N655="základní",J655,0)</f>
        <v>0</v>
      </c>
      <c r="BF655" s="220">
        <f>IF(N655="snížená",J655,0)</f>
        <v>0</v>
      </c>
      <c r="BG655" s="220">
        <f>IF(N655="zákl. přenesená",J655,0)</f>
        <v>0</v>
      </c>
      <c r="BH655" s="220">
        <f>IF(N655="sníž. přenesená",J655,0)</f>
        <v>0</v>
      </c>
      <c r="BI655" s="220">
        <f>IF(N655="nulová",J655,0)</f>
        <v>0</v>
      </c>
      <c r="BJ655" s="17" t="s">
        <v>83</v>
      </c>
      <c r="BK655" s="220">
        <f>ROUND(I655*H655,2)</f>
        <v>0</v>
      </c>
      <c r="BL655" s="17" t="s">
        <v>189</v>
      </c>
      <c r="BM655" s="219" t="s">
        <v>864</v>
      </c>
    </row>
    <row r="656" spans="1:65" s="13" customFormat="1">
      <c r="B656" s="221"/>
      <c r="C656" s="222"/>
      <c r="D656" s="223" t="s">
        <v>191</v>
      </c>
      <c r="E656" s="224" t="s">
        <v>1</v>
      </c>
      <c r="F656" s="225" t="s">
        <v>865</v>
      </c>
      <c r="G656" s="222"/>
      <c r="H656" s="226">
        <v>62.92</v>
      </c>
      <c r="I656" s="227"/>
      <c r="J656" s="222"/>
      <c r="K656" s="222"/>
      <c r="L656" s="228"/>
      <c r="M656" s="229"/>
      <c r="N656" s="230"/>
      <c r="O656" s="230"/>
      <c r="P656" s="230"/>
      <c r="Q656" s="230"/>
      <c r="R656" s="230"/>
      <c r="S656" s="230"/>
      <c r="T656" s="231"/>
      <c r="AT656" s="232" t="s">
        <v>191</v>
      </c>
      <c r="AU656" s="232" t="s">
        <v>85</v>
      </c>
      <c r="AV656" s="13" t="s">
        <v>85</v>
      </c>
      <c r="AW656" s="13" t="s">
        <v>32</v>
      </c>
      <c r="AX656" s="13" t="s">
        <v>76</v>
      </c>
      <c r="AY656" s="232" t="s">
        <v>182</v>
      </c>
    </row>
    <row r="657" spans="1:65" s="13" customFormat="1" ht="22.5">
      <c r="B657" s="221"/>
      <c r="C657" s="222"/>
      <c r="D657" s="223" t="s">
        <v>191</v>
      </c>
      <c r="E657" s="224" t="s">
        <v>1</v>
      </c>
      <c r="F657" s="225" t="s">
        <v>866</v>
      </c>
      <c r="G657" s="222"/>
      <c r="H657" s="226">
        <v>179.83799999999999</v>
      </c>
      <c r="I657" s="227"/>
      <c r="J657" s="222"/>
      <c r="K657" s="222"/>
      <c r="L657" s="228"/>
      <c r="M657" s="229"/>
      <c r="N657" s="230"/>
      <c r="O657" s="230"/>
      <c r="P657" s="230"/>
      <c r="Q657" s="230"/>
      <c r="R657" s="230"/>
      <c r="S657" s="230"/>
      <c r="T657" s="231"/>
      <c r="AT657" s="232" t="s">
        <v>191</v>
      </c>
      <c r="AU657" s="232" t="s">
        <v>85</v>
      </c>
      <c r="AV657" s="13" t="s">
        <v>85</v>
      </c>
      <c r="AW657" s="13" t="s">
        <v>32</v>
      </c>
      <c r="AX657" s="13" t="s">
        <v>76</v>
      </c>
      <c r="AY657" s="232" t="s">
        <v>182</v>
      </c>
    </row>
    <row r="658" spans="1:65" s="15" customFormat="1">
      <c r="B658" s="244"/>
      <c r="C658" s="245"/>
      <c r="D658" s="223" t="s">
        <v>191</v>
      </c>
      <c r="E658" s="246" t="s">
        <v>1</v>
      </c>
      <c r="F658" s="247" t="s">
        <v>202</v>
      </c>
      <c r="G658" s="245"/>
      <c r="H658" s="248">
        <v>242.75799999999998</v>
      </c>
      <c r="I658" s="249"/>
      <c r="J658" s="245"/>
      <c r="K658" s="245"/>
      <c r="L658" s="250"/>
      <c r="M658" s="251"/>
      <c r="N658" s="252"/>
      <c r="O658" s="252"/>
      <c r="P658" s="252"/>
      <c r="Q658" s="252"/>
      <c r="R658" s="252"/>
      <c r="S658" s="252"/>
      <c r="T658" s="253"/>
      <c r="AT658" s="254" t="s">
        <v>191</v>
      </c>
      <c r="AU658" s="254" t="s">
        <v>85</v>
      </c>
      <c r="AV658" s="15" t="s">
        <v>189</v>
      </c>
      <c r="AW658" s="15" t="s">
        <v>32</v>
      </c>
      <c r="AX658" s="15" t="s">
        <v>83</v>
      </c>
      <c r="AY658" s="254" t="s">
        <v>182</v>
      </c>
    </row>
    <row r="659" spans="1:65" s="2" customFormat="1" ht="16.5" customHeight="1">
      <c r="A659" s="34"/>
      <c r="B659" s="35"/>
      <c r="C659" s="208" t="s">
        <v>867</v>
      </c>
      <c r="D659" s="208" t="s">
        <v>184</v>
      </c>
      <c r="E659" s="209" t="s">
        <v>868</v>
      </c>
      <c r="F659" s="210" t="s">
        <v>869</v>
      </c>
      <c r="G659" s="211" t="s">
        <v>331</v>
      </c>
      <c r="H659" s="212">
        <v>81.97</v>
      </c>
      <c r="I659" s="213"/>
      <c r="J659" s="214">
        <f>ROUND(I659*H659,2)</f>
        <v>0</v>
      </c>
      <c r="K659" s="210" t="s">
        <v>188</v>
      </c>
      <c r="L659" s="39"/>
      <c r="M659" s="215" t="s">
        <v>1</v>
      </c>
      <c r="N659" s="216" t="s">
        <v>41</v>
      </c>
      <c r="O659" s="71"/>
      <c r="P659" s="217">
        <f>O659*H659</f>
        <v>0</v>
      </c>
      <c r="Q659" s="217">
        <v>1.7639999999999999E-2</v>
      </c>
      <c r="R659" s="217">
        <f>Q659*H659</f>
        <v>1.4459507999999999</v>
      </c>
      <c r="S659" s="217">
        <v>0.02</v>
      </c>
      <c r="T659" s="218">
        <f>S659*H659</f>
        <v>1.6394</v>
      </c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R659" s="219" t="s">
        <v>189</v>
      </c>
      <c r="AT659" s="219" t="s">
        <v>184</v>
      </c>
      <c r="AU659" s="219" t="s">
        <v>85</v>
      </c>
      <c r="AY659" s="17" t="s">
        <v>182</v>
      </c>
      <c r="BE659" s="220">
        <f>IF(N659="základní",J659,0)</f>
        <v>0</v>
      </c>
      <c r="BF659" s="220">
        <f>IF(N659="snížená",J659,0)</f>
        <v>0</v>
      </c>
      <c r="BG659" s="220">
        <f>IF(N659="zákl. přenesená",J659,0)</f>
        <v>0</v>
      </c>
      <c r="BH659" s="220">
        <f>IF(N659="sníž. přenesená",J659,0)</f>
        <v>0</v>
      </c>
      <c r="BI659" s="220">
        <f>IF(N659="nulová",J659,0)</f>
        <v>0</v>
      </c>
      <c r="BJ659" s="17" t="s">
        <v>83</v>
      </c>
      <c r="BK659" s="220">
        <f>ROUND(I659*H659,2)</f>
        <v>0</v>
      </c>
      <c r="BL659" s="17" t="s">
        <v>189</v>
      </c>
      <c r="BM659" s="219" t="s">
        <v>870</v>
      </c>
    </row>
    <row r="660" spans="1:65" s="13" customFormat="1">
      <c r="B660" s="221"/>
      <c r="C660" s="222"/>
      <c r="D660" s="223" t="s">
        <v>191</v>
      </c>
      <c r="E660" s="224" t="s">
        <v>1</v>
      </c>
      <c r="F660" s="225" t="s">
        <v>871</v>
      </c>
      <c r="G660" s="222"/>
      <c r="H660" s="226">
        <v>20</v>
      </c>
      <c r="I660" s="227"/>
      <c r="J660" s="222"/>
      <c r="K660" s="222"/>
      <c r="L660" s="228"/>
      <c r="M660" s="229"/>
      <c r="N660" s="230"/>
      <c r="O660" s="230"/>
      <c r="P660" s="230"/>
      <c r="Q660" s="230"/>
      <c r="R660" s="230"/>
      <c r="S660" s="230"/>
      <c r="T660" s="231"/>
      <c r="AT660" s="232" t="s">
        <v>191</v>
      </c>
      <c r="AU660" s="232" t="s">
        <v>85</v>
      </c>
      <c r="AV660" s="13" t="s">
        <v>85</v>
      </c>
      <c r="AW660" s="13" t="s">
        <v>32</v>
      </c>
      <c r="AX660" s="13" t="s">
        <v>76</v>
      </c>
      <c r="AY660" s="232" t="s">
        <v>182</v>
      </c>
    </row>
    <row r="661" spans="1:65" s="13" customFormat="1">
      <c r="B661" s="221"/>
      <c r="C661" s="222"/>
      <c r="D661" s="223" t="s">
        <v>191</v>
      </c>
      <c r="E661" s="224" t="s">
        <v>1</v>
      </c>
      <c r="F661" s="225" t="s">
        <v>872</v>
      </c>
      <c r="G661" s="222"/>
      <c r="H661" s="226">
        <v>33.74</v>
      </c>
      <c r="I661" s="227"/>
      <c r="J661" s="222"/>
      <c r="K661" s="222"/>
      <c r="L661" s="228"/>
      <c r="M661" s="229"/>
      <c r="N661" s="230"/>
      <c r="O661" s="230"/>
      <c r="P661" s="230"/>
      <c r="Q661" s="230"/>
      <c r="R661" s="230"/>
      <c r="S661" s="230"/>
      <c r="T661" s="231"/>
      <c r="AT661" s="232" t="s">
        <v>191</v>
      </c>
      <c r="AU661" s="232" t="s">
        <v>85</v>
      </c>
      <c r="AV661" s="13" t="s">
        <v>85</v>
      </c>
      <c r="AW661" s="13" t="s">
        <v>32</v>
      </c>
      <c r="AX661" s="13" t="s">
        <v>76</v>
      </c>
      <c r="AY661" s="232" t="s">
        <v>182</v>
      </c>
    </row>
    <row r="662" spans="1:65" s="13" customFormat="1">
      <c r="B662" s="221"/>
      <c r="C662" s="222"/>
      <c r="D662" s="223" t="s">
        <v>191</v>
      </c>
      <c r="E662" s="224" t="s">
        <v>1</v>
      </c>
      <c r="F662" s="225" t="s">
        <v>873</v>
      </c>
      <c r="G662" s="222"/>
      <c r="H662" s="226">
        <v>16</v>
      </c>
      <c r="I662" s="227"/>
      <c r="J662" s="222"/>
      <c r="K662" s="222"/>
      <c r="L662" s="228"/>
      <c r="M662" s="229"/>
      <c r="N662" s="230"/>
      <c r="O662" s="230"/>
      <c r="P662" s="230"/>
      <c r="Q662" s="230"/>
      <c r="R662" s="230"/>
      <c r="S662" s="230"/>
      <c r="T662" s="231"/>
      <c r="AT662" s="232" t="s">
        <v>191</v>
      </c>
      <c r="AU662" s="232" t="s">
        <v>85</v>
      </c>
      <c r="AV662" s="13" t="s">
        <v>85</v>
      </c>
      <c r="AW662" s="13" t="s">
        <v>32</v>
      </c>
      <c r="AX662" s="13" t="s">
        <v>76</v>
      </c>
      <c r="AY662" s="232" t="s">
        <v>182</v>
      </c>
    </row>
    <row r="663" spans="1:65" s="13" customFormat="1">
      <c r="B663" s="221"/>
      <c r="C663" s="222"/>
      <c r="D663" s="223" t="s">
        <v>191</v>
      </c>
      <c r="E663" s="224" t="s">
        <v>1</v>
      </c>
      <c r="F663" s="225" t="s">
        <v>874</v>
      </c>
      <c r="G663" s="222"/>
      <c r="H663" s="226">
        <v>7.23</v>
      </c>
      <c r="I663" s="227"/>
      <c r="J663" s="222"/>
      <c r="K663" s="222"/>
      <c r="L663" s="228"/>
      <c r="M663" s="229"/>
      <c r="N663" s="230"/>
      <c r="O663" s="230"/>
      <c r="P663" s="230"/>
      <c r="Q663" s="230"/>
      <c r="R663" s="230"/>
      <c r="S663" s="230"/>
      <c r="T663" s="231"/>
      <c r="AT663" s="232" t="s">
        <v>191</v>
      </c>
      <c r="AU663" s="232" t="s">
        <v>85</v>
      </c>
      <c r="AV663" s="13" t="s">
        <v>85</v>
      </c>
      <c r="AW663" s="13" t="s">
        <v>32</v>
      </c>
      <c r="AX663" s="13" t="s">
        <v>76</v>
      </c>
      <c r="AY663" s="232" t="s">
        <v>182</v>
      </c>
    </row>
    <row r="664" spans="1:65" s="13" customFormat="1">
      <c r="B664" s="221"/>
      <c r="C664" s="222"/>
      <c r="D664" s="223" t="s">
        <v>191</v>
      </c>
      <c r="E664" s="224" t="s">
        <v>1</v>
      </c>
      <c r="F664" s="225" t="s">
        <v>875</v>
      </c>
      <c r="G664" s="222"/>
      <c r="H664" s="226">
        <v>5</v>
      </c>
      <c r="I664" s="227"/>
      <c r="J664" s="222"/>
      <c r="K664" s="222"/>
      <c r="L664" s="228"/>
      <c r="M664" s="229"/>
      <c r="N664" s="230"/>
      <c r="O664" s="230"/>
      <c r="P664" s="230"/>
      <c r="Q664" s="230"/>
      <c r="R664" s="230"/>
      <c r="S664" s="230"/>
      <c r="T664" s="231"/>
      <c r="AT664" s="232" t="s">
        <v>191</v>
      </c>
      <c r="AU664" s="232" t="s">
        <v>85</v>
      </c>
      <c r="AV664" s="13" t="s">
        <v>85</v>
      </c>
      <c r="AW664" s="13" t="s">
        <v>32</v>
      </c>
      <c r="AX664" s="13" t="s">
        <v>76</v>
      </c>
      <c r="AY664" s="232" t="s">
        <v>182</v>
      </c>
    </row>
    <row r="665" spans="1:65" s="15" customFormat="1">
      <c r="B665" s="244"/>
      <c r="C665" s="245"/>
      <c r="D665" s="223" t="s">
        <v>191</v>
      </c>
      <c r="E665" s="246" t="s">
        <v>1</v>
      </c>
      <c r="F665" s="247" t="s">
        <v>202</v>
      </c>
      <c r="G665" s="245"/>
      <c r="H665" s="248">
        <v>81.970000000000013</v>
      </c>
      <c r="I665" s="249"/>
      <c r="J665" s="245"/>
      <c r="K665" s="245"/>
      <c r="L665" s="250"/>
      <c r="M665" s="251"/>
      <c r="N665" s="252"/>
      <c r="O665" s="252"/>
      <c r="P665" s="252"/>
      <c r="Q665" s="252"/>
      <c r="R665" s="252"/>
      <c r="S665" s="252"/>
      <c r="T665" s="253"/>
      <c r="AT665" s="254" t="s">
        <v>191</v>
      </c>
      <c r="AU665" s="254" t="s">
        <v>85</v>
      </c>
      <c r="AV665" s="15" t="s">
        <v>189</v>
      </c>
      <c r="AW665" s="15" t="s">
        <v>32</v>
      </c>
      <c r="AX665" s="15" t="s">
        <v>83</v>
      </c>
      <c r="AY665" s="254" t="s">
        <v>182</v>
      </c>
    </row>
    <row r="666" spans="1:65" s="2" customFormat="1" ht="16.5" customHeight="1">
      <c r="A666" s="34"/>
      <c r="B666" s="35"/>
      <c r="C666" s="208" t="s">
        <v>876</v>
      </c>
      <c r="D666" s="208" t="s">
        <v>184</v>
      </c>
      <c r="E666" s="209" t="s">
        <v>877</v>
      </c>
      <c r="F666" s="210" t="s">
        <v>878</v>
      </c>
      <c r="G666" s="211" t="s">
        <v>331</v>
      </c>
      <c r="H666" s="212">
        <v>81.97</v>
      </c>
      <c r="I666" s="213"/>
      <c r="J666" s="214">
        <f>ROUND(I666*H666,2)</f>
        <v>0</v>
      </c>
      <c r="K666" s="210" t="s">
        <v>1</v>
      </c>
      <c r="L666" s="39"/>
      <c r="M666" s="215" t="s">
        <v>1</v>
      </c>
      <c r="N666" s="216" t="s">
        <v>41</v>
      </c>
      <c r="O666" s="71"/>
      <c r="P666" s="217">
        <f>O666*H666</f>
        <v>0</v>
      </c>
      <c r="Q666" s="217">
        <v>1.7639999999999999E-2</v>
      </c>
      <c r="R666" s="217">
        <f>Q666*H666</f>
        <v>1.4459507999999999</v>
      </c>
      <c r="S666" s="217">
        <v>0.02</v>
      </c>
      <c r="T666" s="218">
        <f>S666*H666</f>
        <v>1.6394</v>
      </c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R666" s="219" t="s">
        <v>189</v>
      </c>
      <c r="AT666" s="219" t="s">
        <v>184</v>
      </c>
      <c r="AU666" s="219" t="s">
        <v>85</v>
      </c>
      <c r="AY666" s="17" t="s">
        <v>182</v>
      </c>
      <c r="BE666" s="220">
        <f>IF(N666="základní",J666,0)</f>
        <v>0</v>
      </c>
      <c r="BF666" s="220">
        <f>IF(N666="snížená",J666,0)</f>
        <v>0</v>
      </c>
      <c r="BG666" s="220">
        <f>IF(N666="zákl. přenesená",J666,0)</f>
        <v>0</v>
      </c>
      <c r="BH666" s="220">
        <f>IF(N666="sníž. přenesená",J666,0)</f>
        <v>0</v>
      </c>
      <c r="BI666" s="220">
        <f>IF(N666="nulová",J666,0)</f>
        <v>0</v>
      </c>
      <c r="BJ666" s="17" t="s">
        <v>83</v>
      </c>
      <c r="BK666" s="220">
        <f>ROUND(I666*H666,2)</f>
        <v>0</v>
      </c>
      <c r="BL666" s="17" t="s">
        <v>189</v>
      </c>
      <c r="BM666" s="219" t="s">
        <v>879</v>
      </c>
    </row>
    <row r="667" spans="1:65" s="13" customFormat="1">
      <c r="B667" s="221"/>
      <c r="C667" s="222"/>
      <c r="D667" s="223" t="s">
        <v>191</v>
      </c>
      <c r="E667" s="224" t="s">
        <v>1</v>
      </c>
      <c r="F667" s="225" t="s">
        <v>871</v>
      </c>
      <c r="G667" s="222"/>
      <c r="H667" s="226">
        <v>20</v>
      </c>
      <c r="I667" s="227"/>
      <c r="J667" s="222"/>
      <c r="K667" s="222"/>
      <c r="L667" s="228"/>
      <c r="M667" s="229"/>
      <c r="N667" s="230"/>
      <c r="O667" s="230"/>
      <c r="P667" s="230"/>
      <c r="Q667" s="230"/>
      <c r="R667" s="230"/>
      <c r="S667" s="230"/>
      <c r="T667" s="231"/>
      <c r="AT667" s="232" t="s">
        <v>191</v>
      </c>
      <c r="AU667" s="232" t="s">
        <v>85</v>
      </c>
      <c r="AV667" s="13" t="s">
        <v>85</v>
      </c>
      <c r="AW667" s="13" t="s">
        <v>32</v>
      </c>
      <c r="AX667" s="13" t="s">
        <v>76</v>
      </c>
      <c r="AY667" s="232" t="s">
        <v>182</v>
      </c>
    </row>
    <row r="668" spans="1:65" s="13" customFormat="1">
      <c r="B668" s="221"/>
      <c r="C668" s="222"/>
      <c r="D668" s="223" t="s">
        <v>191</v>
      </c>
      <c r="E668" s="224" t="s">
        <v>1</v>
      </c>
      <c r="F668" s="225" t="s">
        <v>872</v>
      </c>
      <c r="G668" s="222"/>
      <c r="H668" s="226">
        <v>33.74</v>
      </c>
      <c r="I668" s="227"/>
      <c r="J668" s="222"/>
      <c r="K668" s="222"/>
      <c r="L668" s="228"/>
      <c r="M668" s="229"/>
      <c r="N668" s="230"/>
      <c r="O668" s="230"/>
      <c r="P668" s="230"/>
      <c r="Q668" s="230"/>
      <c r="R668" s="230"/>
      <c r="S668" s="230"/>
      <c r="T668" s="231"/>
      <c r="AT668" s="232" t="s">
        <v>191</v>
      </c>
      <c r="AU668" s="232" t="s">
        <v>85</v>
      </c>
      <c r="AV668" s="13" t="s">
        <v>85</v>
      </c>
      <c r="AW668" s="13" t="s">
        <v>32</v>
      </c>
      <c r="AX668" s="13" t="s">
        <v>76</v>
      </c>
      <c r="AY668" s="232" t="s">
        <v>182</v>
      </c>
    </row>
    <row r="669" spans="1:65" s="13" customFormat="1">
      <c r="B669" s="221"/>
      <c r="C669" s="222"/>
      <c r="D669" s="223" t="s">
        <v>191</v>
      </c>
      <c r="E669" s="224" t="s">
        <v>1</v>
      </c>
      <c r="F669" s="225" t="s">
        <v>873</v>
      </c>
      <c r="G669" s="222"/>
      <c r="H669" s="226">
        <v>16</v>
      </c>
      <c r="I669" s="227"/>
      <c r="J669" s="222"/>
      <c r="K669" s="222"/>
      <c r="L669" s="228"/>
      <c r="M669" s="229"/>
      <c r="N669" s="230"/>
      <c r="O669" s="230"/>
      <c r="P669" s="230"/>
      <c r="Q669" s="230"/>
      <c r="R669" s="230"/>
      <c r="S669" s="230"/>
      <c r="T669" s="231"/>
      <c r="AT669" s="232" t="s">
        <v>191</v>
      </c>
      <c r="AU669" s="232" t="s">
        <v>85</v>
      </c>
      <c r="AV669" s="13" t="s">
        <v>85</v>
      </c>
      <c r="AW669" s="13" t="s">
        <v>32</v>
      </c>
      <c r="AX669" s="13" t="s">
        <v>76</v>
      </c>
      <c r="AY669" s="232" t="s">
        <v>182</v>
      </c>
    </row>
    <row r="670" spans="1:65" s="13" customFormat="1">
      <c r="B670" s="221"/>
      <c r="C670" s="222"/>
      <c r="D670" s="223" t="s">
        <v>191</v>
      </c>
      <c r="E670" s="224" t="s">
        <v>1</v>
      </c>
      <c r="F670" s="225" t="s">
        <v>874</v>
      </c>
      <c r="G670" s="222"/>
      <c r="H670" s="226">
        <v>7.23</v>
      </c>
      <c r="I670" s="227"/>
      <c r="J670" s="222"/>
      <c r="K670" s="222"/>
      <c r="L670" s="228"/>
      <c r="M670" s="229"/>
      <c r="N670" s="230"/>
      <c r="O670" s="230"/>
      <c r="P670" s="230"/>
      <c r="Q670" s="230"/>
      <c r="R670" s="230"/>
      <c r="S670" s="230"/>
      <c r="T670" s="231"/>
      <c r="AT670" s="232" t="s">
        <v>191</v>
      </c>
      <c r="AU670" s="232" t="s">
        <v>85</v>
      </c>
      <c r="AV670" s="13" t="s">
        <v>85</v>
      </c>
      <c r="AW670" s="13" t="s">
        <v>32</v>
      </c>
      <c r="AX670" s="13" t="s">
        <v>76</v>
      </c>
      <c r="AY670" s="232" t="s">
        <v>182</v>
      </c>
    </row>
    <row r="671" spans="1:65" s="13" customFormat="1">
      <c r="B671" s="221"/>
      <c r="C671" s="222"/>
      <c r="D671" s="223" t="s">
        <v>191</v>
      </c>
      <c r="E671" s="224" t="s">
        <v>1</v>
      </c>
      <c r="F671" s="225" t="s">
        <v>875</v>
      </c>
      <c r="G671" s="222"/>
      <c r="H671" s="226">
        <v>5</v>
      </c>
      <c r="I671" s="227"/>
      <c r="J671" s="222"/>
      <c r="K671" s="222"/>
      <c r="L671" s="228"/>
      <c r="M671" s="229"/>
      <c r="N671" s="230"/>
      <c r="O671" s="230"/>
      <c r="P671" s="230"/>
      <c r="Q671" s="230"/>
      <c r="R671" s="230"/>
      <c r="S671" s="230"/>
      <c r="T671" s="231"/>
      <c r="AT671" s="232" t="s">
        <v>191</v>
      </c>
      <c r="AU671" s="232" t="s">
        <v>85</v>
      </c>
      <c r="AV671" s="13" t="s">
        <v>85</v>
      </c>
      <c r="AW671" s="13" t="s">
        <v>32</v>
      </c>
      <c r="AX671" s="13" t="s">
        <v>76</v>
      </c>
      <c r="AY671" s="232" t="s">
        <v>182</v>
      </c>
    </row>
    <row r="672" spans="1:65" s="15" customFormat="1">
      <c r="B672" s="244"/>
      <c r="C672" s="245"/>
      <c r="D672" s="223" t="s">
        <v>191</v>
      </c>
      <c r="E672" s="246" t="s">
        <v>1</v>
      </c>
      <c r="F672" s="247" t="s">
        <v>202</v>
      </c>
      <c r="G672" s="245"/>
      <c r="H672" s="248">
        <v>81.97</v>
      </c>
      <c r="I672" s="249"/>
      <c r="J672" s="245"/>
      <c r="K672" s="245"/>
      <c r="L672" s="250"/>
      <c r="M672" s="251"/>
      <c r="N672" s="252"/>
      <c r="O672" s="252"/>
      <c r="P672" s="252"/>
      <c r="Q672" s="252"/>
      <c r="R672" s="252"/>
      <c r="S672" s="252"/>
      <c r="T672" s="253"/>
      <c r="AT672" s="254" t="s">
        <v>191</v>
      </c>
      <c r="AU672" s="254" t="s">
        <v>85</v>
      </c>
      <c r="AV672" s="15" t="s">
        <v>189</v>
      </c>
      <c r="AW672" s="15" t="s">
        <v>32</v>
      </c>
      <c r="AX672" s="15" t="s">
        <v>83</v>
      </c>
      <c r="AY672" s="254" t="s">
        <v>182</v>
      </c>
    </row>
    <row r="673" spans="1:65" s="2" customFormat="1" ht="16.5" customHeight="1">
      <c r="A673" s="34"/>
      <c r="B673" s="35"/>
      <c r="C673" s="208" t="s">
        <v>880</v>
      </c>
      <c r="D673" s="208" t="s">
        <v>184</v>
      </c>
      <c r="E673" s="209" t="s">
        <v>881</v>
      </c>
      <c r="F673" s="210" t="s">
        <v>882</v>
      </c>
      <c r="G673" s="211" t="s">
        <v>331</v>
      </c>
      <c r="H673" s="212">
        <v>81.97</v>
      </c>
      <c r="I673" s="213"/>
      <c r="J673" s="214">
        <f>ROUND(I673*H673,2)</f>
        <v>0</v>
      </c>
      <c r="K673" s="210" t="s">
        <v>188</v>
      </c>
      <c r="L673" s="39"/>
      <c r="M673" s="215" t="s">
        <v>1</v>
      </c>
      <c r="N673" s="216" t="s">
        <v>41</v>
      </c>
      <c r="O673" s="71"/>
      <c r="P673" s="217">
        <f>O673*H673</f>
        <v>0</v>
      </c>
      <c r="Q673" s="217">
        <v>2.2000000000000001E-4</v>
      </c>
      <c r="R673" s="217">
        <f>Q673*H673</f>
        <v>1.8033400000000002E-2</v>
      </c>
      <c r="S673" s="217">
        <v>2E-3</v>
      </c>
      <c r="T673" s="218">
        <f>S673*H673</f>
        <v>0.16394</v>
      </c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R673" s="219" t="s">
        <v>189</v>
      </c>
      <c r="AT673" s="219" t="s">
        <v>184</v>
      </c>
      <c r="AU673" s="219" t="s">
        <v>85</v>
      </c>
      <c r="AY673" s="17" t="s">
        <v>182</v>
      </c>
      <c r="BE673" s="220">
        <f>IF(N673="základní",J673,0)</f>
        <v>0</v>
      </c>
      <c r="BF673" s="220">
        <f>IF(N673="snížená",J673,0)</f>
        <v>0</v>
      </c>
      <c r="BG673" s="220">
        <f>IF(N673="zákl. přenesená",J673,0)</f>
        <v>0</v>
      </c>
      <c r="BH673" s="220">
        <f>IF(N673="sníž. přenesená",J673,0)</f>
        <v>0</v>
      </c>
      <c r="BI673" s="220">
        <f>IF(N673="nulová",J673,0)</f>
        <v>0</v>
      </c>
      <c r="BJ673" s="17" t="s">
        <v>83</v>
      </c>
      <c r="BK673" s="220">
        <f>ROUND(I673*H673,2)</f>
        <v>0</v>
      </c>
      <c r="BL673" s="17" t="s">
        <v>189</v>
      </c>
      <c r="BM673" s="219" t="s">
        <v>883</v>
      </c>
    </row>
    <row r="674" spans="1:65" s="13" customFormat="1">
      <c r="B674" s="221"/>
      <c r="C674" s="222"/>
      <c r="D674" s="223" t="s">
        <v>191</v>
      </c>
      <c r="E674" s="224" t="s">
        <v>1</v>
      </c>
      <c r="F674" s="225" t="s">
        <v>871</v>
      </c>
      <c r="G674" s="222"/>
      <c r="H674" s="226">
        <v>20</v>
      </c>
      <c r="I674" s="227"/>
      <c r="J674" s="222"/>
      <c r="K674" s="222"/>
      <c r="L674" s="228"/>
      <c r="M674" s="229"/>
      <c r="N674" s="230"/>
      <c r="O674" s="230"/>
      <c r="P674" s="230"/>
      <c r="Q674" s="230"/>
      <c r="R674" s="230"/>
      <c r="S674" s="230"/>
      <c r="T674" s="231"/>
      <c r="AT674" s="232" t="s">
        <v>191</v>
      </c>
      <c r="AU674" s="232" t="s">
        <v>85</v>
      </c>
      <c r="AV674" s="13" t="s">
        <v>85</v>
      </c>
      <c r="AW674" s="13" t="s">
        <v>32</v>
      </c>
      <c r="AX674" s="13" t="s">
        <v>76</v>
      </c>
      <c r="AY674" s="232" t="s">
        <v>182</v>
      </c>
    </row>
    <row r="675" spans="1:65" s="13" customFormat="1">
      <c r="B675" s="221"/>
      <c r="C675" s="222"/>
      <c r="D675" s="223" t="s">
        <v>191</v>
      </c>
      <c r="E675" s="224" t="s">
        <v>1</v>
      </c>
      <c r="F675" s="225" t="s">
        <v>872</v>
      </c>
      <c r="G675" s="222"/>
      <c r="H675" s="226">
        <v>33.74</v>
      </c>
      <c r="I675" s="227"/>
      <c r="J675" s="222"/>
      <c r="K675" s="222"/>
      <c r="L675" s="228"/>
      <c r="M675" s="229"/>
      <c r="N675" s="230"/>
      <c r="O675" s="230"/>
      <c r="P675" s="230"/>
      <c r="Q675" s="230"/>
      <c r="R675" s="230"/>
      <c r="S675" s="230"/>
      <c r="T675" s="231"/>
      <c r="AT675" s="232" t="s">
        <v>191</v>
      </c>
      <c r="AU675" s="232" t="s">
        <v>85</v>
      </c>
      <c r="AV675" s="13" t="s">
        <v>85</v>
      </c>
      <c r="AW675" s="13" t="s">
        <v>32</v>
      </c>
      <c r="AX675" s="13" t="s">
        <v>76</v>
      </c>
      <c r="AY675" s="232" t="s">
        <v>182</v>
      </c>
    </row>
    <row r="676" spans="1:65" s="13" customFormat="1">
      <c r="B676" s="221"/>
      <c r="C676" s="222"/>
      <c r="D676" s="223" t="s">
        <v>191</v>
      </c>
      <c r="E676" s="224" t="s">
        <v>1</v>
      </c>
      <c r="F676" s="225" t="s">
        <v>873</v>
      </c>
      <c r="G676" s="222"/>
      <c r="H676" s="226">
        <v>16</v>
      </c>
      <c r="I676" s="227"/>
      <c r="J676" s="222"/>
      <c r="K676" s="222"/>
      <c r="L676" s="228"/>
      <c r="M676" s="229"/>
      <c r="N676" s="230"/>
      <c r="O676" s="230"/>
      <c r="P676" s="230"/>
      <c r="Q676" s="230"/>
      <c r="R676" s="230"/>
      <c r="S676" s="230"/>
      <c r="T676" s="231"/>
      <c r="AT676" s="232" t="s">
        <v>191</v>
      </c>
      <c r="AU676" s="232" t="s">
        <v>85</v>
      </c>
      <c r="AV676" s="13" t="s">
        <v>85</v>
      </c>
      <c r="AW676" s="13" t="s">
        <v>32</v>
      </c>
      <c r="AX676" s="13" t="s">
        <v>76</v>
      </c>
      <c r="AY676" s="232" t="s">
        <v>182</v>
      </c>
    </row>
    <row r="677" spans="1:65" s="13" customFormat="1">
      <c r="B677" s="221"/>
      <c r="C677" s="222"/>
      <c r="D677" s="223" t="s">
        <v>191</v>
      </c>
      <c r="E677" s="224" t="s">
        <v>1</v>
      </c>
      <c r="F677" s="225" t="s">
        <v>884</v>
      </c>
      <c r="G677" s="222"/>
      <c r="H677" s="226">
        <v>7.23</v>
      </c>
      <c r="I677" s="227"/>
      <c r="J677" s="222"/>
      <c r="K677" s="222"/>
      <c r="L677" s="228"/>
      <c r="M677" s="229"/>
      <c r="N677" s="230"/>
      <c r="O677" s="230"/>
      <c r="P677" s="230"/>
      <c r="Q677" s="230"/>
      <c r="R677" s="230"/>
      <c r="S677" s="230"/>
      <c r="T677" s="231"/>
      <c r="AT677" s="232" t="s">
        <v>191</v>
      </c>
      <c r="AU677" s="232" t="s">
        <v>85</v>
      </c>
      <c r="AV677" s="13" t="s">
        <v>85</v>
      </c>
      <c r="AW677" s="13" t="s">
        <v>32</v>
      </c>
      <c r="AX677" s="13" t="s">
        <v>76</v>
      </c>
      <c r="AY677" s="232" t="s">
        <v>182</v>
      </c>
    </row>
    <row r="678" spans="1:65" s="13" customFormat="1">
      <c r="B678" s="221"/>
      <c r="C678" s="222"/>
      <c r="D678" s="223" t="s">
        <v>191</v>
      </c>
      <c r="E678" s="224" t="s">
        <v>1</v>
      </c>
      <c r="F678" s="225" t="s">
        <v>875</v>
      </c>
      <c r="G678" s="222"/>
      <c r="H678" s="226">
        <v>5</v>
      </c>
      <c r="I678" s="227"/>
      <c r="J678" s="222"/>
      <c r="K678" s="222"/>
      <c r="L678" s="228"/>
      <c r="M678" s="229"/>
      <c r="N678" s="230"/>
      <c r="O678" s="230"/>
      <c r="P678" s="230"/>
      <c r="Q678" s="230"/>
      <c r="R678" s="230"/>
      <c r="S678" s="230"/>
      <c r="T678" s="231"/>
      <c r="AT678" s="232" t="s">
        <v>191</v>
      </c>
      <c r="AU678" s="232" t="s">
        <v>85</v>
      </c>
      <c r="AV678" s="13" t="s">
        <v>85</v>
      </c>
      <c r="AW678" s="13" t="s">
        <v>32</v>
      </c>
      <c r="AX678" s="13" t="s">
        <v>76</v>
      </c>
      <c r="AY678" s="232" t="s">
        <v>182</v>
      </c>
    </row>
    <row r="679" spans="1:65" s="15" customFormat="1">
      <c r="B679" s="244"/>
      <c r="C679" s="245"/>
      <c r="D679" s="223" t="s">
        <v>191</v>
      </c>
      <c r="E679" s="246" t="s">
        <v>1</v>
      </c>
      <c r="F679" s="247" t="s">
        <v>202</v>
      </c>
      <c r="G679" s="245"/>
      <c r="H679" s="248">
        <v>81.970000000000013</v>
      </c>
      <c r="I679" s="249"/>
      <c r="J679" s="245"/>
      <c r="K679" s="245"/>
      <c r="L679" s="250"/>
      <c r="M679" s="251"/>
      <c r="N679" s="252"/>
      <c r="O679" s="252"/>
      <c r="P679" s="252"/>
      <c r="Q679" s="252"/>
      <c r="R679" s="252"/>
      <c r="S679" s="252"/>
      <c r="T679" s="253"/>
      <c r="AT679" s="254" t="s">
        <v>191</v>
      </c>
      <c r="AU679" s="254" t="s">
        <v>85</v>
      </c>
      <c r="AV679" s="15" t="s">
        <v>189</v>
      </c>
      <c r="AW679" s="15" t="s">
        <v>32</v>
      </c>
      <c r="AX679" s="15" t="s">
        <v>83</v>
      </c>
      <c r="AY679" s="254" t="s">
        <v>182</v>
      </c>
    </row>
    <row r="680" spans="1:65" s="2" customFormat="1" ht="21.75" customHeight="1">
      <c r="A680" s="34"/>
      <c r="B680" s="35"/>
      <c r="C680" s="208" t="s">
        <v>885</v>
      </c>
      <c r="D680" s="208" t="s">
        <v>184</v>
      </c>
      <c r="E680" s="209" t="s">
        <v>886</v>
      </c>
      <c r="F680" s="210" t="s">
        <v>887</v>
      </c>
      <c r="G680" s="211" t="s">
        <v>331</v>
      </c>
      <c r="H680" s="212">
        <v>79.08</v>
      </c>
      <c r="I680" s="213"/>
      <c r="J680" s="214">
        <f>ROUND(I680*H680,2)</f>
        <v>0</v>
      </c>
      <c r="K680" s="210" t="s">
        <v>188</v>
      </c>
      <c r="L680" s="39"/>
      <c r="M680" s="215" t="s">
        <v>1</v>
      </c>
      <c r="N680" s="216" t="s">
        <v>41</v>
      </c>
      <c r="O680" s="71"/>
      <c r="P680" s="217">
        <f>O680*H680</f>
        <v>0</v>
      </c>
      <c r="Q680" s="217">
        <v>1.1599999999999999E-2</v>
      </c>
      <c r="R680" s="217">
        <f>Q680*H680</f>
        <v>0.91732799999999992</v>
      </c>
      <c r="S680" s="217">
        <v>0</v>
      </c>
      <c r="T680" s="218">
        <f>S680*H680</f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219" t="s">
        <v>189</v>
      </c>
      <c r="AT680" s="219" t="s">
        <v>184</v>
      </c>
      <c r="AU680" s="219" t="s">
        <v>85</v>
      </c>
      <c r="AY680" s="17" t="s">
        <v>182</v>
      </c>
      <c r="BE680" s="220">
        <f>IF(N680="základní",J680,0)</f>
        <v>0</v>
      </c>
      <c r="BF680" s="220">
        <f>IF(N680="snížená",J680,0)</f>
        <v>0</v>
      </c>
      <c r="BG680" s="220">
        <f>IF(N680="zákl. přenesená",J680,0)</f>
        <v>0</v>
      </c>
      <c r="BH680" s="220">
        <f>IF(N680="sníž. přenesená",J680,0)</f>
        <v>0</v>
      </c>
      <c r="BI680" s="220">
        <f>IF(N680="nulová",J680,0)</f>
        <v>0</v>
      </c>
      <c r="BJ680" s="17" t="s">
        <v>83</v>
      </c>
      <c r="BK680" s="220">
        <f>ROUND(I680*H680,2)</f>
        <v>0</v>
      </c>
      <c r="BL680" s="17" t="s">
        <v>189</v>
      </c>
      <c r="BM680" s="219" t="s">
        <v>888</v>
      </c>
    </row>
    <row r="681" spans="1:65" s="13" customFormat="1">
      <c r="B681" s="221"/>
      <c r="C681" s="222"/>
      <c r="D681" s="223" t="s">
        <v>191</v>
      </c>
      <c r="E681" s="224" t="s">
        <v>1</v>
      </c>
      <c r="F681" s="225" t="s">
        <v>714</v>
      </c>
      <c r="G681" s="222"/>
      <c r="H681" s="226">
        <v>53.77</v>
      </c>
      <c r="I681" s="227"/>
      <c r="J681" s="222"/>
      <c r="K681" s="222"/>
      <c r="L681" s="228"/>
      <c r="M681" s="229"/>
      <c r="N681" s="230"/>
      <c r="O681" s="230"/>
      <c r="P681" s="230"/>
      <c r="Q681" s="230"/>
      <c r="R681" s="230"/>
      <c r="S681" s="230"/>
      <c r="T681" s="231"/>
      <c r="AT681" s="232" t="s">
        <v>191</v>
      </c>
      <c r="AU681" s="232" t="s">
        <v>85</v>
      </c>
      <c r="AV681" s="13" t="s">
        <v>85</v>
      </c>
      <c r="AW681" s="13" t="s">
        <v>32</v>
      </c>
      <c r="AX681" s="13" t="s">
        <v>76</v>
      </c>
      <c r="AY681" s="232" t="s">
        <v>182</v>
      </c>
    </row>
    <row r="682" spans="1:65" s="13" customFormat="1">
      <c r="B682" s="221"/>
      <c r="C682" s="222"/>
      <c r="D682" s="223" t="s">
        <v>191</v>
      </c>
      <c r="E682" s="224" t="s">
        <v>1</v>
      </c>
      <c r="F682" s="225" t="s">
        <v>715</v>
      </c>
      <c r="G682" s="222"/>
      <c r="H682" s="226">
        <v>19.260000000000002</v>
      </c>
      <c r="I682" s="227"/>
      <c r="J682" s="222"/>
      <c r="K682" s="222"/>
      <c r="L682" s="228"/>
      <c r="M682" s="229"/>
      <c r="N682" s="230"/>
      <c r="O682" s="230"/>
      <c r="P682" s="230"/>
      <c r="Q682" s="230"/>
      <c r="R682" s="230"/>
      <c r="S682" s="230"/>
      <c r="T682" s="231"/>
      <c r="AT682" s="232" t="s">
        <v>191</v>
      </c>
      <c r="AU682" s="232" t="s">
        <v>85</v>
      </c>
      <c r="AV682" s="13" t="s">
        <v>85</v>
      </c>
      <c r="AW682" s="13" t="s">
        <v>32</v>
      </c>
      <c r="AX682" s="13" t="s">
        <v>76</v>
      </c>
      <c r="AY682" s="232" t="s">
        <v>182</v>
      </c>
    </row>
    <row r="683" spans="1:65" s="13" customFormat="1">
      <c r="B683" s="221"/>
      <c r="C683" s="222"/>
      <c r="D683" s="223" t="s">
        <v>191</v>
      </c>
      <c r="E683" s="224" t="s">
        <v>1</v>
      </c>
      <c r="F683" s="225" t="s">
        <v>707</v>
      </c>
      <c r="G683" s="222"/>
      <c r="H683" s="226">
        <v>6.05</v>
      </c>
      <c r="I683" s="227"/>
      <c r="J683" s="222"/>
      <c r="K683" s="222"/>
      <c r="L683" s="228"/>
      <c r="M683" s="229"/>
      <c r="N683" s="230"/>
      <c r="O683" s="230"/>
      <c r="P683" s="230"/>
      <c r="Q683" s="230"/>
      <c r="R683" s="230"/>
      <c r="S683" s="230"/>
      <c r="T683" s="231"/>
      <c r="AT683" s="232" t="s">
        <v>191</v>
      </c>
      <c r="AU683" s="232" t="s">
        <v>85</v>
      </c>
      <c r="AV683" s="13" t="s">
        <v>85</v>
      </c>
      <c r="AW683" s="13" t="s">
        <v>32</v>
      </c>
      <c r="AX683" s="13" t="s">
        <v>76</v>
      </c>
      <c r="AY683" s="232" t="s">
        <v>182</v>
      </c>
    </row>
    <row r="684" spans="1:65" s="15" customFormat="1">
      <c r="B684" s="244"/>
      <c r="C684" s="245"/>
      <c r="D684" s="223" t="s">
        <v>191</v>
      </c>
      <c r="E684" s="246" t="s">
        <v>1</v>
      </c>
      <c r="F684" s="247" t="s">
        <v>202</v>
      </c>
      <c r="G684" s="245"/>
      <c r="H684" s="248">
        <v>79.08</v>
      </c>
      <c r="I684" s="249"/>
      <c r="J684" s="245"/>
      <c r="K684" s="245"/>
      <c r="L684" s="250"/>
      <c r="M684" s="251"/>
      <c r="N684" s="252"/>
      <c r="O684" s="252"/>
      <c r="P684" s="252"/>
      <c r="Q684" s="252"/>
      <c r="R684" s="252"/>
      <c r="S684" s="252"/>
      <c r="T684" s="253"/>
      <c r="AT684" s="254" t="s">
        <v>191</v>
      </c>
      <c r="AU684" s="254" t="s">
        <v>85</v>
      </c>
      <c r="AV684" s="15" t="s">
        <v>189</v>
      </c>
      <c r="AW684" s="15" t="s">
        <v>32</v>
      </c>
      <c r="AX684" s="15" t="s">
        <v>83</v>
      </c>
      <c r="AY684" s="254" t="s">
        <v>182</v>
      </c>
    </row>
    <row r="685" spans="1:65" s="2" customFormat="1" ht="21.75" customHeight="1">
      <c r="A685" s="34"/>
      <c r="B685" s="35"/>
      <c r="C685" s="208" t="s">
        <v>889</v>
      </c>
      <c r="D685" s="208" t="s">
        <v>184</v>
      </c>
      <c r="E685" s="209" t="s">
        <v>890</v>
      </c>
      <c r="F685" s="210" t="s">
        <v>891</v>
      </c>
      <c r="G685" s="211" t="s">
        <v>331</v>
      </c>
      <c r="H685" s="212">
        <v>22.957999999999998</v>
      </c>
      <c r="I685" s="213"/>
      <c r="J685" s="214">
        <f>ROUND(I685*H685,2)</f>
        <v>0</v>
      </c>
      <c r="K685" s="210" t="s">
        <v>1</v>
      </c>
      <c r="L685" s="39"/>
      <c r="M685" s="215" t="s">
        <v>1</v>
      </c>
      <c r="N685" s="216" t="s">
        <v>41</v>
      </c>
      <c r="O685" s="71"/>
      <c r="P685" s="217">
        <f>O685*H685</f>
        <v>0</v>
      </c>
      <c r="Q685" s="217">
        <v>1.1599999999999999E-2</v>
      </c>
      <c r="R685" s="217">
        <f>Q685*H685</f>
        <v>0.26631279999999996</v>
      </c>
      <c r="S685" s="217">
        <v>0</v>
      </c>
      <c r="T685" s="218">
        <f>S685*H685</f>
        <v>0</v>
      </c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R685" s="219" t="s">
        <v>189</v>
      </c>
      <c r="AT685" s="219" t="s">
        <v>184</v>
      </c>
      <c r="AU685" s="219" t="s">
        <v>85</v>
      </c>
      <c r="AY685" s="17" t="s">
        <v>182</v>
      </c>
      <c r="BE685" s="220">
        <f>IF(N685="základní",J685,0)</f>
        <v>0</v>
      </c>
      <c r="BF685" s="220">
        <f>IF(N685="snížená",J685,0)</f>
        <v>0</v>
      </c>
      <c r="BG685" s="220">
        <f>IF(N685="zákl. přenesená",J685,0)</f>
        <v>0</v>
      </c>
      <c r="BH685" s="220">
        <f>IF(N685="sníž. přenesená",J685,0)</f>
        <v>0</v>
      </c>
      <c r="BI685" s="220">
        <f>IF(N685="nulová",J685,0)</f>
        <v>0</v>
      </c>
      <c r="BJ685" s="17" t="s">
        <v>83</v>
      </c>
      <c r="BK685" s="220">
        <f>ROUND(I685*H685,2)</f>
        <v>0</v>
      </c>
      <c r="BL685" s="17" t="s">
        <v>189</v>
      </c>
      <c r="BM685" s="219" t="s">
        <v>892</v>
      </c>
    </row>
    <row r="686" spans="1:65" s="13" customFormat="1">
      <c r="B686" s="221"/>
      <c r="C686" s="222"/>
      <c r="D686" s="223" t="s">
        <v>191</v>
      </c>
      <c r="E686" s="224" t="s">
        <v>1</v>
      </c>
      <c r="F686" s="225" t="s">
        <v>715</v>
      </c>
      <c r="G686" s="222"/>
      <c r="H686" s="226">
        <v>19.260000000000002</v>
      </c>
      <c r="I686" s="227"/>
      <c r="J686" s="222"/>
      <c r="K686" s="222"/>
      <c r="L686" s="228"/>
      <c r="M686" s="229"/>
      <c r="N686" s="230"/>
      <c r="O686" s="230"/>
      <c r="P686" s="230"/>
      <c r="Q686" s="230"/>
      <c r="R686" s="230"/>
      <c r="S686" s="230"/>
      <c r="T686" s="231"/>
      <c r="AT686" s="232" t="s">
        <v>191</v>
      </c>
      <c r="AU686" s="232" t="s">
        <v>85</v>
      </c>
      <c r="AV686" s="13" t="s">
        <v>85</v>
      </c>
      <c r="AW686" s="13" t="s">
        <v>32</v>
      </c>
      <c r="AX686" s="13" t="s">
        <v>76</v>
      </c>
      <c r="AY686" s="232" t="s">
        <v>182</v>
      </c>
    </row>
    <row r="687" spans="1:65" s="13" customFormat="1">
      <c r="B687" s="221"/>
      <c r="C687" s="222"/>
      <c r="D687" s="223" t="s">
        <v>191</v>
      </c>
      <c r="E687" s="224" t="s">
        <v>1</v>
      </c>
      <c r="F687" s="225" t="s">
        <v>893</v>
      </c>
      <c r="G687" s="222"/>
      <c r="H687" s="226">
        <v>3.698</v>
      </c>
      <c r="I687" s="227"/>
      <c r="J687" s="222"/>
      <c r="K687" s="222"/>
      <c r="L687" s="228"/>
      <c r="M687" s="229"/>
      <c r="N687" s="230"/>
      <c r="O687" s="230"/>
      <c r="P687" s="230"/>
      <c r="Q687" s="230"/>
      <c r="R687" s="230"/>
      <c r="S687" s="230"/>
      <c r="T687" s="231"/>
      <c r="AT687" s="232" t="s">
        <v>191</v>
      </c>
      <c r="AU687" s="232" t="s">
        <v>85</v>
      </c>
      <c r="AV687" s="13" t="s">
        <v>85</v>
      </c>
      <c r="AW687" s="13" t="s">
        <v>32</v>
      </c>
      <c r="AX687" s="13" t="s">
        <v>76</v>
      </c>
      <c r="AY687" s="232" t="s">
        <v>182</v>
      </c>
    </row>
    <row r="688" spans="1:65" s="15" customFormat="1">
      <c r="B688" s="244"/>
      <c r="C688" s="245"/>
      <c r="D688" s="223" t="s">
        <v>191</v>
      </c>
      <c r="E688" s="246" t="s">
        <v>1</v>
      </c>
      <c r="F688" s="247" t="s">
        <v>202</v>
      </c>
      <c r="G688" s="245"/>
      <c r="H688" s="248">
        <v>22.958000000000002</v>
      </c>
      <c r="I688" s="249"/>
      <c r="J688" s="245"/>
      <c r="K688" s="245"/>
      <c r="L688" s="250"/>
      <c r="M688" s="251"/>
      <c r="N688" s="252"/>
      <c r="O688" s="252"/>
      <c r="P688" s="252"/>
      <c r="Q688" s="252"/>
      <c r="R688" s="252"/>
      <c r="S688" s="252"/>
      <c r="T688" s="253"/>
      <c r="AT688" s="254" t="s">
        <v>191</v>
      </c>
      <c r="AU688" s="254" t="s">
        <v>85</v>
      </c>
      <c r="AV688" s="15" t="s">
        <v>189</v>
      </c>
      <c r="AW688" s="15" t="s">
        <v>32</v>
      </c>
      <c r="AX688" s="15" t="s">
        <v>83</v>
      </c>
      <c r="AY688" s="254" t="s">
        <v>182</v>
      </c>
    </row>
    <row r="689" spans="1:65" s="2" customFormat="1" ht="21.75" customHeight="1">
      <c r="A689" s="34"/>
      <c r="B689" s="35"/>
      <c r="C689" s="255" t="s">
        <v>894</v>
      </c>
      <c r="D689" s="255" t="s">
        <v>309</v>
      </c>
      <c r="E689" s="256" t="s">
        <v>895</v>
      </c>
      <c r="F689" s="257" t="s">
        <v>896</v>
      </c>
      <c r="G689" s="258" t="s">
        <v>331</v>
      </c>
      <c r="H689" s="259">
        <v>80.662000000000006</v>
      </c>
      <c r="I689" s="260"/>
      <c r="J689" s="261">
        <f>ROUND(I689*H689,2)</f>
        <v>0</v>
      </c>
      <c r="K689" s="257" t="s">
        <v>1</v>
      </c>
      <c r="L689" s="262"/>
      <c r="M689" s="263" t="s">
        <v>1</v>
      </c>
      <c r="N689" s="264" t="s">
        <v>41</v>
      </c>
      <c r="O689" s="71"/>
      <c r="P689" s="217">
        <f>O689*H689</f>
        <v>0</v>
      </c>
      <c r="Q689" s="217">
        <v>0.01</v>
      </c>
      <c r="R689" s="217">
        <f>Q689*H689</f>
        <v>0.80662000000000011</v>
      </c>
      <c r="S689" s="217">
        <v>0</v>
      </c>
      <c r="T689" s="218">
        <f>S689*H689</f>
        <v>0</v>
      </c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R689" s="219" t="s">
        <v>234</v>
      </c>
      <c r="AT689" s="219" t="s">
        <v>309</v>
      </c>
      <c r="AU689" s="219" t="s">
        <v>85</v>
      </c>
      <c r="AY689" s="17" t="s">
        <v>182</v>
      </c>
      <c r="BE689" s="220">
        <f>IF(N689="základní",J689,0)</f>
        <v>0</v>
      </c>
      <c r="BF689" s="220">
        <f>IF(N689="snížená",J689,0)</f>
        <v>0</v>
      </c>
      <c r="BG689" s="220">
        <f>IF(N689="zákl. přenesená",J689,0)</f>
        <v>0</v>
      </c>
      <c r="BH689" s="220">
        <f>IF(N689="sníž. přenesená",J689,0)</f>
        <v>0</v>
      </c>
      <c r="BI689" s="220">
        <f>IF(N689="nulová",J689,0)</f>
        <v>0</v>
      </c>
      <c r="BJ689" s="17" t="s">
        <v>83</v>
      </c>
      <c r="BK689" s="220">
        <f>ROUND(I689*H689,2)</f>
        <v>0</v>
      </c>
      <c r="BL689" s="17" t="s">
        <v>189</v>
      </c>
      <c r="BM689" s="219" t="s">
        <v>897</v>
      </c>
    </row>
    <row r="690" spans="1:65" s="13" customFormat="1">
      <c r="B690" s="221"/>
      <c r="C690" s="222"/>
      <c r="D690" s="223" t="s">
        <v>191</v>
      </c>
      <c r="E690" s="222"/>
      <c r="F690" s="225" t="s">
        <v>898</v>
      </c>
      <c r="G690" s="222"/>
      <c r="H690" s="226">
        <v>80.662000000000006</v>
      </c>
      <c r="I690" s="227"/>
      <c r="J690" s="222"/>
      <c r="K690" s="222"/>
      <c r="L690" s="228"/>
      <c r="M690" s="229"/>
      <c r="N690" s="230"/>
      <c r="O690" s="230"/>
      <c r="P690" s="230"/>
      <c r="Q690" s="230"/>
      <c r="R690" s="230"/>
      <c r="S690" s="230"/>
      <c r="T690" s="231"/>
      <c r="AT690" s="232" t="s">
        <v>191</v>
      </c>
      <c r="AU690" s="232" t="s">
        <v>85</v>
      </c>
      <c r="AV690" s="13" t="s">
        <v>85</v>
      </c>
      <c r="AW690" s="13" t="s">
        <v>4</v>
      </c>
      <c r="AX690" s="13" t="s">
        <v>83</v>
      </c>
      <c r="AY690" s="232" t="s">
        <v>182</v>
      </c>
    </row>
    <row r="691" spans="1:65" s="2" customFormat="1" ht="21.75" customHeight="1">
      <c r="A691" s="34"/>
      <c r="B691" s="35"/>
      <c r="C691" s="208" t="s">
        <v>899</v>
      </c>
      <c r="D691" s="208" t="s">
        <v>184</v>
      </c>
      <c r="E691" s="209" t="s">
        <v>900</v>
      </c>
      <c r="F691" s="210" t="s">
        <v>901</v>
      </c>
      <c r="G691" s="211" t="s">
        <v>331</v>
      </c>
      <c r="H691" s="212">
        <v>46.558</v>
      </c>
      <c r="I691" s="213"/>
      <c r="J691" s="214">
        <f>ROUND(I691*H691,2)</f>
        <v>0</v>
      </c>
      <c r="K691" s="210" t="s">
        <v>188</v>
      </c>
      <c r="L691" s="39"/>
      <c r="M691" s="215" t="s">
        <v>1</v>
      </c>
      <c r="N691" s="216" t="s">
        <v>41</v>
      </c>
      <c r="O691" s="71"/>
      <c r="P691" s="217">
        <f>O691*H691</f>
        <v>0</v>
      </c>
      <c r="Q691" s="217">
        <v>1.1679999999999999E-2</v>
      </c>
      <c r="R691" s="217">
        <f>Q691*H691</f>
        <v>0.54379743999999997</v>
      </c>
      <c r="S691" s="217">
        <v>0</v>
      </c>
      <c r="T691" s="218">
        <f>S691*H691</f>
        <v>0</v>
      </c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R691" s="219" t="s">
        <v>189</v>
      </c>
      <c r="AT691" s="219" t="s">
        <v>184</v>
      </c>
      <c r="AU691" s="219" t="s">
        <v>85</v>
      </c>
      <c r="AY691" s="17" t="s">
        <v>182</v>
      </c>
      <c r="BE691" s="220">
        <f>IF(N691="základní",J691,0)</f>
        <v>0</v>
      </c>
      <c r="BF691" s="220">
        <f>IF(N691="snížená",J691,0)</f>
        <v>0</v>
      </c>
      <c r="BG691" s="220">
        <f>IF(N691="zákl. přenesená",J691,0)</f>
        <v>0</v>
      </c>
      <c r="BH691" s="220">
        <f>IF(N691="sníž. přenesená",J691,0)</f>
        <v>0</v>
      </c>
      <c r="BI691" s="220">
        <f>IF(N691="nulová",J691,0)</f>
        <v>0</v>
      </c>
      <c r="BJ691" s="17" t="s">
        <v>83</v>
      </c>
      <c r="BK691" s="220">
        <f>ROUND(I691*H691,2)</f>
        <v>0</v>
      </c>
      <c r="BL691" s="17" t="s">
        <v>189</v>
      </c>
      <c r="BM691" s="219" t="s">
        <v>902</v>
      </c>
    </row>
    <row r="692" spans="1:65" s="13" customFormat="1">
      <c r="B692" s="221"/>
      <c r="C692" s="222"/>
      <c r="D692" s="223" t="s">
        <v>191</v>
      </c>
      <c r="E692" s="224" t="s">
        <v>1</v>
      </c>
      <c r="F692" s="225" t="s">
        <v>903</v>
      </c>
      <c r="G692" s="222"/>
      <c r="H692" s="226">
        <v>30.98</v>
      </c>
      <c r="I692" s="227"/>
      <c r="J692" s="222"/>
      <c r="K692" s="222"/>
      <c r="L692" s="228"/>
      <c r="M692" s="229"/>
      <c r="N692" s="230"/>
      <c r="O692" s="230"/>
      <c r="P692" s="230"/>
      <c r="Q692" s="230"/>
      <c r="R692" s="230"/>
      <c r="S692" s="230"/>
      <c r="T692" s="231"/>
      <c r="AT692" s="232" t="s">
        <v>191</v>
      </c>
      <c r="AU692" s="232" t="s">
        <v>85</v>
      </c>
      <c r="AV692" s="13" t="s">
        <v>85</v>
      </c>
      <c r="AW692" s="13" t="s">
        <v>32</v>
      </c>
      <c r="AX692" s="13" t="s">
        <v>76</v>
      </c>
      <c r="AY692" s="232" t="s">
        <v>182</v>
      </c>
    </row>
    <row r="693" spans="1:65" s="13" customFormat="1">
      <c r="B693" s="221"/>
      <c r="C693" s="222"/>
      <c r="D693" s="223" t="s">
        <v>191</v>
      </c>
      <c r="E693" s="224" t="s">
        <v>1</v>
      </c>
      <c r="F693" s="225" t="s">
        <v>716</v>
      </c>
      <c r="G693" s="222"/>
      <c r="H693" s="226">
        <v>11.88</v>
      </c>
      <c r="I693" s="227"/>
      <c r="J693" s="222"/>
      <c r="K693" s="222"/>
      <c r="L693" s="228"/>
      <c r="M693" s="229"/>
      <c r="N693" s="230"/>
      <c r="O693" s="230"/>
      <c r="P693" s="230"/>
      <c r="Q693" s="230"/>
      <c r="R693" s="230"/>
      <c r="S693" s="230"/>
      <c r="T693" s="231"/>
      <c r="AT693" s="232" t="s">
        <v>191</v>
      </c>
      <c r="AU693" s="232" t="s">
        <v>85</v>
      </c>
      <c r="AV693" s="13" t="s">
        <v>85</v>
      </c>
      <c r="AW693" s="13" t="s">
        <v>32</v>
      </c>
      <c r="AX693" s="13" t="s">
        <v>76</v>
      </c>
      <c r="AY693" s="232" t="s">
        <v>182</v>
      </c>
    </row>
    <row r="694" spans="1:65" s="13" customFormat="1">
      <c r="B694" s="221"/>
      <c r="C694" s="222"/>
      <c r="D694" s="223" t="s">
        <v>191</v>
      </c>
      <c r="E694" s="224" t="s">
        <v>1</v>
      </c>
      <c r="F694" s="225" t="s">
        <v>893</v>
      </c>
      <c r="G694" s="222"/>
      <c r="H694" s="226">
        <v>3.698</v>
      </c>
      <c r="I694" s="227"/>
      <c r="J694" s="222"/>
      <c r="K694" s="222"/>
      <c r="L694" s="228"/>
      <c r="M694" s="229"/>
      <c r="N694" s="230"/>
      <c r="O694" s="230"/>
      <c r="P694" s="230"/>
      <c r="Q694" s="230"/>
      <c r="R694" s="230"/>
      <c r="S694" s="230"/>
      <c r="T694" s="231"/>
      <c r="AT694" s="232" t="s">
        <v>191</v>
      </c>
      <c r="AU694" s="232" t="s">
        <v>85</v>
      </c>
      <c r="AV694" s="13" t="s">
        <v>85</v>
      </c>
      <c r="AW694" s="13" t="s">
        <v>32</v>
      </c>
      <c r="AX694" s="13" t="s">
        <v>76</v>
      </c>
      <c r="AY694" s="232" t="s">
        <v>182</v>
      </c>
    </row>
    <row r="695" spans="1:65" s="15" customFormat="1">
      <c r="B695" s="244"/>
      <c r="C695" s="245"/>
      <c r="D695" s="223" t="s">
        <v>191</v>
      </c>
      <c r="E695" s="246" t="s">
        <v>1</v>
      </c>
      <c r="F695" s="247" t="s">
        <v>202</v>
      </c>
      <c r="G695" s="245"/>
      <c r="H695" s="248">
        <v>46.558</v>
      </c>
      <c r="I695" s="249"/>
      <c r="J695" s="245"/>
      <c r="K695" s="245"/>
      <c r="L695" s="250"/>
      <c r="M695" s="251"/>
      <c r="N695" s="252"/>
      <c r="O695" s="252"/>
      <c r="P695" s="252"/>
      <c r="Q695" s="252"/>
      <c r="R695" s="252"/>
      <c r="S695" s="252"/>
      <c r="T695" s="253"/>
      <c r="AT695" s="254" t="s">
        <v>191</v>
      </c>
      <c r="AU695" s="254" t="s">
        <v>85</v>
      </c>
      <c r="AV695" s="15" t="s">
        <v>189</v>
      </c>
      <c r="AW695" s="15" t="s">
        <v>32</v>
      </c>
      <c r="AX695" s="15" t="s">
        <v>83</v>
      </c>
      <c r="AY695" s="254" t="s">
        <v>182</v>
      </c>
    </row>
    <row r="696" spans="1:65" s="2" customFormat="1" ht="21.75" customHeight="1">
      <c r="A696" s="34"/>
      <c r="B696" s="35"/>
      <c r="C696" s="255" t="s">
        <v>904</v>
      </c>
      <c r="D696" s="255" t="s">
        <v>309</v>
      </c>
      <c r="E696" s="256" t="s">
        <v>905</v>
      </c>
      <c r="F696" s="257" t="s">
        <v>906</v>
      </c>
      <c r="G696" s="258" t="s">
        <v>331</v>
      </c>
      <c r="H696" s="259">
        <v>47.488999999999997</v>
      </c>
      <c r="I696" s="260"/>
      <c r="J696" s="261">
        <f>ROUND(I696*H696,2)</f>
        <v>0</v>
      </c>
      <c r="K696" s="257" t="s">
        <v>1</v>
      </c>
      <c r="L696" s="262"/>
      <c r="M696" s="263" t="s">
        <v>1</v>
      </c>
      <c r="N696" s="264" t="s">
        <v>41</v>
      </c>
      <c r="O696" s="71"/>
      <c r="P696" s="217">
        <f>O696*H696</f>
        <v>0</v>
      </c>
      <c r="Q696" s="217">
        <v>1.4E-2</v>
      </c>
      <c r="R696" s="217">
        <f>Q696*H696</f>
        <v>0.66484599999999994</v>
      </c>
      <c r="S696" s="217">
        <v>0</v>
      </c>
      <c r="T696" s="218">
        <f>S696*H696</f>
        <v>0</v>
      </c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R696" s="219" t="s">
        <v>234</v>
      </c>
      <c r="AT696" s="219" t="s">
        <v>309</v>
      </c>
      <c r="AU696" s="219" t="s">
        <v>85</v>
      </c>
      <c r="AY696" s="17" t="s">
        <v>182</v>
      </c>
      <c r="BE696" s="220">
        <f>IF(N696="základní",J696,0)</f>
        <v>0</v>
      </c>
      <c r="BF696" s="220">
        <f>IF(N696="snížená",J696,0)</f>
        <v>0</v>
      </c>
      <c r="BG696" s="220">
        <f>IF(N696="zákl. přenesená",J696,0)</f>
        <v>0</v>
      </c>
      <c r="BH696" s="220">
        <f>IF(N696="sníž. přenesená",J696,0)</f>
        <v>0</v>
      </c>
      <c r="BI696" s="220">
        <f>IF(N696="nulová",J696,0)</f>
        <v>0</v>
      </c>
      <c r="BJ696" s="17" t="s">
        <v>83</v>
      </c>
      <c r="BK696" s="220">
        <f>ROUND(I696*H696,2)</f>
        <v>0</v>
      </c>
      <c r="BL696" s="17" t="s">
        <v>189</v>
      </c>
      <c r="BM696" s="219" t="s">
        <v>907</v>
      </c>
    </row>
    <row r="697" spans="1:65" s="13" customFormat="1">
      <c r="B697" s="221"/>
      <c r="C697" s="222"/>
      <c r="D697" s="223" t="s">
        <v>191</v>
      </c>
      <c r="E697" s="222"/>
      <c r="F697" s="225" t="s">
        <v>908</v>
      </c>
      <c r="G697" s="222"/>
      <c r="H697" s="226">
        <v>47.488999999999997</v>
      </c>
      <c r="I697" s="227"/>
      <c r="J697" s="222"/>
      <c r="K697" s="222"/>
      <c r="L697" s="228"/>
      <c r="M697" s="229"/>
      <c r="N697" s="230"/>
      <c r="O697" s="230"/>
      <c r="P697" s="230"/>
      <c r="Q697" s="230"/>
      <c r="R697" s="230"/>
      <c r="S697" s="230"/>
      <c r="T697" s="231"/>
      <c r="AT697" s="232" t="s">
        <v>191</v>
      </c>
      <c r="AU697" s="232" t="s">
        <v>85</v>
      </c>
      <c r="AV697" s="13" t="s">
        <v>85</v>
      </c>
      <c r="AW697" s="13" t="s">
        <v>4</v>
      </c>
      <c r="AX697" s="13" t="s">
        <v>83</v>
      </c>
      <c r="AY697" s="232" t="s">
        <v>182</v>
      </c>
    </row>
    <row r="698" spans="1:65" s="2" customFormat="1" ht="21.75" customHeight="1">
      <c r="A698" s="34"/>
      <c r="B698" s="35"/>
      <c r="C698" s="208" t="s">
        <v>909</v>
      </c>
      <c r="D698" s="208" t="s">
        <v>184</v>
      </c>
      <c r="E698" s="209" t="s">
        <v>910</v>
      </c>
      <c r="F698" s="210" t="s">
        <v>911</v>
      </c>
      <c r="G698" s="211" t="s">
        <v>331</v>
      </c>
      <c r="H698" s="212">
        <v>88.17</v>
      </c>
      <c r="I698" s="213"/>
      <c r="J698" s="214">
        <f>ROUND(I698*H698,2)</f>
        <v>0</v>
      </c>
      <c r="K698" s="210" t="s">
        <v>1</v>
      </c>
      <c r="L698" s="39"/>
      <c r="M698" s="215" t="s">
        <v>1</v>
      </c>
      <c r="N698" s="216" t="s">
        <v>41</v>
      </c>
      <c r="O698" s="71"/>
      <c r="P698" s="217">
        <f>O698*H698</f>
        <v>0</v>
      </c>
      <c r="Q698" s="217">
        <v>8.3499999999999998E-3</v>
      </c>
      <c r="R698" s="217">
        <f>Q698*H698</f>
        <v>0.73621950000000003</v>
      </c>
      <c r="S698" s="217">
        <v>0</v>
      </c>
      <c r="T698" s="218">
        <f>S698*H698</f>
        <v>0</v>
      </c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R698" s="219" t="s">
        <v>189</v>
      </c>
      <c r="AT698" s="219" t="s">
        <v>184</v>
      </c>
      <c r="AU698" s="219" t="s">
        <v>85</v>
      </c>
      <c r="AY698" s="17" t="s">
        <v>182</v>
      </c>
      <c r="BE698" s="220">
        <f>IF(N698="základní",J698,0)</f>
        <v>0</v>
      </c>
      <c r="BF698" s="220">
        <f>IF(N698="snížená",J698,0)</f>
        <v>0</v>
      </c>
      <c r="BG698" s="220">
        <f>IF(N698="zákl. přenesená",J698,0)</f>
        <v>0</v>
      </c>
      <c r="BH698" s="220">
        <f>IF(N698="sníž. přenesená",J698,0)</f>
        <v>0</v>
      </c>
      <c r="BI698" s="220">
        <f>IF(N698="nulová",J698,0)</f>
        <v>0</v>
      </c>
      <c r="BJ698" s="17" t="s">
        <v>83</v>
      </c>
      <c r="BK698" s="220">
        <f>ROUND(I698*H698,2)</f>
        <v>0</v>
      </c>
      <c r="BL698" s="17" t="s">
        <v>189</v>
      </c>
      <c r="BM698" s="219" t="s">
        <v>912</v>
      </c>
    </row>
    <row r="699" spans="1:65" s="13" customFormat="1">
      <c r="B699" s="221"/>
      <c r="C699" s="222"/>
      <c r="D699" s="223" t="s">
        <v>191</v>
      </c>
      <c r="E699" s="224" t="s">
        <v>1</v>
      </c>
      <c r="F699" s="225" t="s">
        <v>913</v>
      </c>
      <c r="G699" s="222"/>
      <c r="H699" s="226">
        <v>88.17</v>
      </c>
      <c r="I699" s="227"/>
      <c r="J699" s="222"/>
      <c r="K699" s="222"/>
      <c r="L699" s="228"/>
      <c r="M699" s="229"/>
      <c r="N699" s="230"/>
      <c r="O699" s="230"/>
      <c r="P699" s="230"/>
      <c r="Q699" s="230"/>
      <c r="R699" s="230"/>
      <c r="S699" s="230"/>
      <c r="T699" s="231"/>
      <c r="AT699" s="232" t="s">
        <v>191</v>
      </c>
      <c r="AU699" s="232" t="s">
        <v>85</v>
      </c>
      <c r="AV699" s="13" t="s">
        <v>85</v>
      </c>
      <c r="AW699" s="13" t="s">
        <v>32</v>
      </c>
      <c r="AX699" s="13" t="s">
        <v>83</v>
      </c>
      <c r="AY699" s="232" t="s">
        <v>182</v>
      </c>
    </row>
    <row r="700" spans="1:65" s="2" customFormat="1" ht="16.5" customHeight="1">
      <c r="A700" s="34"/>
      <c r="B700" s="35"/>
      <c r="C700" s="255" t="s">
        <v>914</v>
      </c>
      <c r="D700" s="255" t="s">
        <v>309</v>
      </c>
      <c r="E700" s="256" t="s">
        <v>915</v>
      </c>
      <c r="F700" s="257" t="s">
        <v>916</v>
      </c>
      <c r="G700" s="258" t="s">
        <v>331</v>
      </c>
      <c r="H700" s="259">
        <v>89.933000000000007</v>
      </c>
      <c r="I700" s="260"/>
      <c r="J700" s="261">
        <f>ROUND(I700*H700,2)</f>
        <v>0</v>
      </c>
      <c r="K700" s="257" t="s">
        <v>1</v>
      </c>
      <c r="L700" s="262"/>
      <c r="M700" s="263" t="s">
        <v>1</v>
      </c>
      <c r="N700" s="264" t="s">
        <v>41</v>
      </c>
      <c r="O700" s="71"/>
      <c r="P700" s="217">
        <f>O700*H700</f>
        <v>0</v>
      </c>
      <c r="Q700" s="217">
        <v>1.4500000000000001E-2</v>
      </c>
      <c r="R700" s="217">
        <f>Q700*H700</f>
        <v>1.3040285000000003</v>
      </c>
      <c r="S700" s="217">
        <v>0</v>
      </c>
      <c r="T700" s="218">
        <f>S700*H700</f>
        <v>0</v>
      </c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R700" s="219" t="s">
        <v>234</v>
      </c>
      <c r="AT700" s="219" t="s">
        <v>309</v>
      </c>
      <c r="AU700" s="219" t="s">
        <v>85</v>
      </c>
      <c r="AY700" s="17" t="s">
        <v>182</v>
      </c>
      <c r="BE700" s="220">
        <f>IF(N700="základní",J700,0)</f>
        <v>0</v>
      </c>
      <c r="BF700" s="220">
        <f>IF(N700="snížená",J700,0)</f>
        <v>0</v>
      </c>
      <c r="BG700" s="220">
        <f>IF(N700="zákl. přenesená",J700,0)</f>
        <v>0</v>
      </c>
      <c r="BH700" s="220">
        <f>IF(N700="sníž. přenesená",J700,0)</f>
        <v>0</v>
      </c>
      <c r="BI700" s="220">
        <f>IF(N700="nulová",J700,0)</f>
        <v>0</v>
      </c>
      <c r="BJ700" s="17" t="s">
        <v>83</v>
      </c>
      <c r="BK700" s="220">
        <f>ROUND(I700*H700,2)</f>
        <v>0</v>
      </c>
      <c r="BL700" s="17" t="s">
        <v>189</v>
      </c>
      <c r="BM700" s="219" t="s">
        <v>917</v>
      </c>
    </row>
    <row r="701" spans="1:65" s="13" customFormat="1">
      <c r="B701" s="221"/>
      <c r="C701" s="222"/>
      <c r="D701" s="223" t="s">
        <v>191</v>
      </c>
      <c r="E701" s="222"/>
      <c r="F701" s="225" t="s">
        <v>918</v>
      </c>
      <c r="G701" s="222"/>
      <c r="H701" s="226">
        <v>89.933000000000007</v>
      </c>
      <c r="I701" s="227"/>
      <c r="J701" s="222"/>
      <c r="K701" s="222"/>
      <c r="L701" s="228"/>
      <c r="M701" s="229"/>
      <c r="N701" s="230"/>
      <c r="O701" s="230"/>
      <c r="P701" s="230"/>
      <c r="Q701" s="230"/>
      <c r="R701" s="230"/>
      <c r="S701" s="230"/>
      <c r="T701" s="231"/>
      <c r="AT701" s="232" t="s">
        <v>191</v>
      </c>
      <c r="AU701" s="232" t="s">
        <v>85</v>
      </c>
      <c r="AV701" s="13" t="s">
        <v>85</v>
      </c>
      <c r="AW701" s="13" t="s">
        <v>4</v>
      </c>
      <c r="AX701" s="13" t="s">
        <v>83</v>
      </c>
      <c r="AY701" s="232" t="s">
        <v>182</v>
      </c>
    </row>
    <row r="702" spans="1:65" s="2" customFormat="1" ht="21.75" customHeight="1">
      <c r="A702" s="34"/>
      <c r="B702" s="35"/>
      <c r="C702" s="208" t="s">
        <v>919</v>
      </c>
      <c r="D702" s="208" t="s">
        <v>184</v>
      </c>
      <c r="E702" s="209" t="s">
        <v>920</v>
      </c>
      <c r="F702" s="210" t="s">
        <v>921</v>
      </c>
      <c r="G702" s="211" t="s">
        <v>360</v>
      </c>
      <c r="H702" s="212">
        <v>39.43</v>
      </c>
      <c r="I702" s="213"/>
      <c r="J702" s="214">
        <f>ROUND(I702*H702,2)</f>
        <v>0</v>
      </c>
      <c r="K702" s="210" t="s">
        <v>188</v>
      </c>
      <c r="L702" s="39"/>
      <c r="M702" s="215" t="s">
        <v>1</v>
      </c>
      <c r="N702" s="216" t="s">
        <v>41</v>
      </c>
      <c r="O702" s="71"/>
      <c r="P702" s="217">
        <f>O702*H702</f>
        <v>0</v>
      </c>
      <c r="Q702" s="217">
        <v>3.3899999999999998E-3</v>
      </c>
      <c r="R702" s="217">
        <f>Q702*H702</f>
        <v>0.1336677</v>
      </c>
      <c r="S702" s="217">
        <v>0</v>
      </c>
      <c r="T702" s="218">
        <f>S702*H702</f>
        <v>0</v>
      </c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R702" s="219" t="s">
        <v>189</v>
      </c>
      <c r="AT702" s="219" t="s">
        <v>184</v>
      </c>
      <c r="AU702" s="219" t="s">
        <v>85</v>
      </c>
      <c r="AY702" s="17" t="s">
        <v>182</v>
      </c>
      <c r="BE702" s="220">
        <f>IF(N702="základní",J702,0)</f>
        <v>0</v>
      </c>
      <c r="BF702" s="220">
        <f>IF(N702="snížená",J702,0)</f>
        <v>0</v>
      </c>
      <c r="BG702" s="220">
        <f>IF(N702="zákl. přenesená",J702,0)</f>
        <v>0</v>
      </c>
      <c r="BH702" s="220">
        <f>IF(N702="sníž. přenesená",J702,0)</f>
        <v>0</v>
      </c>
      <c r="BI702" s="220">
        <f>IF(N702="nulová",J702,0)</f>
        <v>0</v>
      </c>
      <c r="BJ702" s="17" t="s">
        <v>83</v>
      </c>
      <c r="BK702" s="220">
        <f>ROUND(I702*H702,2)</f>
        <v>0</v>
      </c>
      <c r="BL702" s="17" t="s">
        <v>189</v>
      </c>
      <c r="BM702" s="219" t="s">
        <v>922</v>
      </c>
    </row>
    <row r="703" spans="1:65" s="13" customFormat="1">
      <c r="B703" s="221"/>
      <c r="C703" s="222"/>
      <c r="D703" s="223" t="s">
        <v>191</v>
      </c>
      <c r="E703" s="224" t="s">
        <v>1</v>
      </c>
      <c r="F703" s="225" t="s">
        <v>923</v>
      </c>
      <c r="G703" s="222"/>
      <c r="H703" s="226">
        <v>27</v>
      </c>
      <c r="I703" s="227"/>
      <c r="J703" s="222"/>
      <c r="K703" s="222"/>
      <c r="L703" s="228"/>
      <c r="M703" s="229"/>
      <c r="N703" s="230"/>
      <c r="O703" s="230"/>
      <c r="P703" s="230"/>
      <c r="Q703" s="230"/>
      <c r="R703" s="230"/>
      <c r="S703" s="230"/>
      <c r="T703" s="231"/>
      <c r="AT703" s="232" t="s">
        <v>191</v>
      </c>
      <c r="AU703" s="232" t="s">
        <v>85</v>
      </c>
      <c r="AV703" s="13" t="s">
        <v>85</v>
      </c>
      <c r="AW703" s="13" t="s">
        <v>32</v>
      </c>
      <c r="AX703" s="13" t="s">
        <v>76</v>
      </c>
      <c r="AY703" s="232" t="s">
        <v>182</v>
      </c>
    </row>
    <row r="704" spans="1:65" s="13" customFormat="1">
      <c r="B704" s="221"/>
      <c r="C704" s="222"/>
      <c r="D704" s="223" t="s">
        <v>191</v>
      </c>
      <c r="E704" s="224" t="s">
        <v>1</v>
      </c>
      <c r="F704" s="225" t="s">
        <v>924</v>
      </c>
      <c r="G704" s="222"/>
      <c r="H704" s="226">
        <v>12.43</v>
      </c>
      <c r="I704" s="227"/>
      <c r="J704" s="222"/>
      <c r="K704" s="222"/>
      <c r="L704" s="228"/>
      <c r="M704" s="229"/>
      <c r="N704" s="230"/>
      <c r="O704" s="230"/>
      <c r="P704" s="230"/>
      <c r="Q704" s="230"/>
      <c r="R704" s="230"/>
      <c r="S704" s="230"/>
      <c r="T704" s="231"/>
      <c r="AT704" s="232" t="s">
        <v>191</v>
      </c>
      <c r="AU704" s="232" t="s">
        <v>85</v>
      </c>
      <c r="AV704" s="13" t="s">
        <v>85</v>
      </c>
      <c r="AW704" s="13" t="s">
        <v>32</v>
      </c>
      <c r="AX704" s="13" t="s">
        <v>76</v>
      </c>
      <c r="AY704" s="232" t="s">
        <v>182</v>
      </c>
    </row>
    <row r="705" spans="1:65" s="15" customFormat="1">
      <c r="B705" s="244"/>
      <c r="C705" s="245"/>
      <c r="D705" s="223" t="s">
        <v>191</v>
      </c>
      <c r="E705" s="246" t="s">
        <v>1</v>
      </c>
      <c r="F705" s="247" t="s">
        <v>202</v>
      </c>
      <c r="G705" s="245"/>
      <c r="H705" s="248">
        <v>39.43</v>
      </c>
      <c r="I705" s="249"/>
      <c r="J705" s="245"/>
      <c r="K705" s="245"/>
      <c r="L705" s="250"/>
      <c r="M705" s="251"/>
      <c r="N705" s="252"/>
      <c r="O705" s="252"/>
      <c r="P705" s="252"/>
      <c r="Q705" s="252"/>
      <c r="R705" s="252"/>
      <c r="S705" s="252"/>
      <c r="T705" s="253"/>
      <c r="AT705" s="254" t="s">
        <v>191</v>
      </c>
      <c r="AU705" s="254" t="s">
        <v>85</v>
      </c>
      <c r="AV705" s="15" t="s">
        <v>189</v>
      </c>
      <c r="AW705" s="15" t="s">
        <v>32</v>
      </c>
      <c r="AX705" s="15" t="s">
        <v>83</v>
      </c>
      <c r="AY705" s="254" t="s">
        <v>182</v>
      </c>
    </row>
    <row r="706" spans="1:65" s="2" customFormat="1" ht="16.5" customHeight="1">
      <c r="A706" s="34"/>
      <c r="B706" s="35"/>
      <c r="C706" s="255" t="s">
        <v>925</v>
      </c>
      <c r="D706" s="255" t="s">
        <v>309</v>
      </c>
      <c r="E706" s="256" t="s">
        <v>926</v>
      </c>
      <c r="F706" s="257" t="s">
        <v>927</v>
      </c>
      <c r="G706" s="258" t="s">
        <v>331</v>
      </c>
      <c r="H706" s="259">
        <v>10.843</v>
      </c>
      <c r="I706" s="260"/>
      <c r="J706" s="261">
        <f>ROUND(I706*H706,2)</f>
        <v>0</v>
      </c>
      <c r="K706" s="257" t="s">
        <v>188</v>
      </c>
      <c r="L706" s="262"/>
      <c r="M706" s="263" t="s">
        <v>1</v>
      </c>
      <c r="N706" s="264" t="s">
        <v>41</v>
      </c>
      <c r="O706" s="71"/>
      <c r="P706" s="217">
        <f>O706*H706</f>
        <v>0</v>
      </c>
      <c r="Q706" s="217">
        <v>5.1000000000000004E-4</v>
      </c>
      <c r="R706" s="217">
        <f>Q706*H706</f>
        <v>5.5299300000000006E-3</v>
      </c>
      <c r="S706" s="217">
        <v>0</v>
      </c>
      <c r="T706" s="218">
        <f>S706*H706</f>
        <v>0</v>
      </c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R706" s="219" t="s">
        <v>234</v>
      </c>
      <c r="AT706" s="219" t="s">
        <v>309</v>
      </c>
      <c r="AU706" s="219" t="s">
        <v>85</v>
      </c>
      <c r="AY706" s="17" t="s">
        <v>182</v>
      </c>
      <c r="BE706" s="220">
        <f>IF(N706="základní",J706,0)</f>
        <v>0</v>
      </c>
      <c r="BF706" s="220">
        <f>IF(N706="snížená",J706,0)</f>
        <v>0</v>
      </c>
      <c r="BG706" s="220">
        <f>IF(N706="zákl. přenesená",J706,0)</f>
        <v>0</v>
      </c>
      <c r="BH706" s="220">
        <f>IF(N706="sníž. přenesená",J706,0)</f>
        <v>0</v>
      </c>
      <c r="BI706" s="220">
        <f>IF(N706="nulová",J706,0)</f>
        <v>0</v>
      </c>
      <c r="BJ706" s="17" t="s">
        <v>83</v>
      </c>
      <c r="BK706" s="220">
        <f>ROUND(I706*H706,2)</f>
        <v>0</v>
      </c>
      <c r="BL706" s="17" t="s">
        <v>189</v>
      </c>
      <c r="BM706" s="219" t="s">
        <v>928</v>
      </c>
    </row>
    <row r="707" spans="1:65" s="13" customFormat="1">
      <c r="B707" s="221"/>
      <c r="C707" s="222"/>
      <c r="D707" s="223" t="s">
        <v>191</v>
      </c>
      <c r="E707" s="224" t="s">
        <v>1</v>
      </c>
      <c r="F707" s="225" t="s">
        <v>929</v>
      </c>
      <c r="G707" s="222"/>
      <c r="H707" s="226">
        <v>10.843</v>
      </c>
      <c r="I707" s="227"/>
      <c r="J707" s="222"/>
      <c r="K707" s="222"/>
      <c r="L707" s="228"/>
      <c r="M707" s="229"/>
      <c r="N707" s="230"/>
      <c r="O707" s="230"/>
      <c r="P707" s="230"/>
      <c r="Q707" s="230"/>
      <c r="R707" s="230"/>
      <c r="S707" s="230"/>
      <c r="T707" s="231"/>
      <c r="AT707" s="232" t="s">
        <v>191</v>
      </c>
      <c r="AU707" s="232" t="s">
        <v>85</v>
      </c>
      <c r="AV707" s="13" t="s">
        <v>85</v>
      </c>
      <c r="AW707" s="13" t="s">
        <v>32</v>
      </c>
      <c r="AX707" s="13" t="s">
        <v>83</v>
      </c>
      <c r="AY707" s="232" t="s">
        <v>182</v>
      </c>
    </row>
    <row r="708" spans="1:65" s="2" customFormat="1" ht="21.75" customHeight="1">
      <c r="A708" s="34"/>
      <c r="B708" s="35"/>
      <c r="C708" s="208" t="s">
        <v>930</v>
      </c>
      <c r="D708" s="208" t="s">
        <v>184</v>
      </c>
      <c r="E708" s="209" t="s">
        <v>931</v>
      </c>
      <c r="F708" s="210" t="s">
        <v>932</v>
      </c>
      <c r="G708" s="211" t="s">
        <v>414</v>
      </c>
      <c r="H708" s="212">
        <v>1</v>
      </c>
      <c r="I708" s="213"/>
      <c r="J708" s="214">
        <f>ROUND(I708*H708,2)</f>
        <v>0</v>
      </c>
      <c r="K708" s="210" t="s">
        <v>188</v>
      </c>
      <c r="L708" s="39"/>
      <c r="M708" s="215" t="s">
        <v>1</v>
      </c>
      <c r="N708" s="216" t="s">
        <v>41</v>
      </c>
      <c r="O708" s="71"/>
      <c r="P708" s="217">
        <f>O708*H708</f>
        <v>0</v>
      </c>
      <c r="Q708" s="217">
        <v>1.137E-2</v>
      </c>
      <c r="R708" s="217">
        <f>Q708*H708</f>
        <v>1.137E-2</v>
      </c>
      <c r="S708" s="217">
        <v>0</v>
      </c>
      <c r="T708" s="218">
        <f>S708*H708</f>
        <v>0</v>
      </c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R708" s="219" t="s">
        <v>189</v>
      </c>
      <c r="AT708" s="219" t="s">
        <v>184</v>
      </c>
      <c r="AU708" s="219" t="s">
        <v>85</v>
      </c>
      <c r="AY708" s="17" t="s">
        <v>182</v>
      </c>
      <c r="BE708" s="220">
        <f>IF(N708="základní",J708,0)</f>
        <v>0</v>
      </c>
      <c r="BF708" s="220">
        <f>IF(N708="snížená",J708,0)</f>
        <v>0</v>
      </c>
      <c r="BG708" s="220">
        <f>IF(N708="zákl. přenesená",J708,0)</f>
        <v>0</v>
      </c>
      <c r="BH708" s="220">
        <f>IF(N708="sníž. přenesená",J708,0)</f>
        <v>0</v>
      </c>
      <c r="BI708" s="220">
        <f>IF(N708="nulová",J708,0)</f>
        <v>0</v>
      </c>
      <c r="BJ708" s="17" t="s">
        <v>83</v>
      </c>
      <c r="BK708" s="220">
        <f>ROUND(I708*H708,2)</f>
        <v>0</v>
      </c>
      <c r="BL708" s="17" t="s">
        <v>189</v>
      </c>
      <c r="BM708" s="219" t="s">
        <v>933</v>
      </c>
    </row>
    <row r="709" spans="1:65" s="13" customFormat="1">
      <c r="B709" s="221"/>
      <c r="C709" s="222"/>
      <c r="D709" s="223" t="s">
        <v>191</v>
      </c>
      <c r="E709" s="224" t="s">
        <v>1</v>
      </c>
      <c r="F709" s="225" t="s">
        <v>934</v>
      </c>
      <c r="G709" s="222"/>
      <c r="H709" s="226">
        <v>1</v>
      </c>
      <c r="I709" s="227"/>
      <c r="J709" s="222"/>
      <c r="K709" s="222"/>
      <c r="L709" s="228"/>
      <c r="M709" s="229"/>
      <c r="N709" s="230"/>
      <c r="O709" s="230"/>
      <c r="P709" s="230"/>
      <c r="Q709" s="230"/>
      <c r="R709" s="230"/>
      <c r="S709" s="230"/>
      <c r="T709" s="231"/>
      <c r="AT709" s="232" t="s">
        <v>191</v>
      </c>
      <c r="AU709" s="232" t="s">
        <v>85</v>
      </c>
      <c r="AV709" s="13" t="s">
        <v>85</v>
      </c>
      <c r="AW709" s="13" t="s">
        <v>32</v>
      </c>
      <c r="AX709" s="13" t="s">
        <v>83</v>
      </c>
      <c r="AY709" s="232" t="s">
        <v>182</v>
      </c>
    </row>
    <row r="710" spans="1:65" s="2" customFormat="1" ht="21.75" customHeight="1">
      <c r="A710" s="34"/>
      <c r="B710" s="35"/>
      <c r="C710" s="208" t="s">
        <v>935</v>
      </c>
      <c r="D710" s="208" t="s">
        <v>184</v>
      </c>
      <c r="E710" s="209" t="s">
        <v>936</v>
      </c>
      <c r="F710" s="210" t="s">
        <v>937</v>
      </c>
      <c r="G710" s="211" t="s">
        <v>331</v>
      </c>
      <c r="H710" s="212">
        <v>35.454999999999998</v>
      </c>
      <c r="I710" s="213"/>
      <c r="J710" s="214">
        <f>ROUND(I710*H710,2)</f>
        <v>0</v>
      </c>
      <c r="K710" s="210" t="s">
        <v>188</v>
      </c>
      <c r="L710" s="39"/>
      <c r="M710" s="215" t="s">
        <v>1</v>
      </c>
      <c r="N710" s="216" t="s">
        <v>41</v>
      </c>
      <c r="O710" s="71"/>
      <c r="P710" s="217">
        <f>O710*H710</f>
        <v>0</v>
      </c>
      <c r="Q710" s="217">
        <v>9.5200000000000007E-3</v>
      </c>
      <c r="R710" s="217">
        <f>Q710*H710</f>
        <v>0.33753159999999999</v>
      </c>
      <c r="S710" s="217">
        <v>0</v>
      </c>
      <c r="T710" s="218">
        <f>S710*H710</f>
        <v>0</v>
      </c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  <c r="AR710" s="219" t="s">
        <v>189</v>
      </c>
      <c r="AT710" s="219" t="s">
        <v>184</v>
      </c>
      <c r="AU710" s="219" t="s">
        <v>85</v>
      </c>
      <c r="AY710" s="17" t="s">
        <v>182</v>
      </c>
      <c r="BE710" s="220">
        <f>IF(N710="základní",J710,0)</f>
        <v>0</v>
      </c>
      <c r="BF710" s="220">
        <f>IF(N710="snížená",J710,0)</f>
        <v>0</v>
      </c>
      <c r="BG710" s="220">
        <f>IF(N710="zákl. přenesená",J710,0)</f>
        <v>0</v>
      </c>
      <c r="BH710" s="220">
        <f>IF(N710="sníž. přenesená",J710,0)</f>
        <v>0</v>
      </c>
      <c r="BI710" s="220">
        <f>IF(N710="nulová",J710,0)</f>
        <v>0</v>
      </c>
      <c r="BJ710" s="17" t="s">
        <v>83</v>
      </c>
      <c r="BK710" s="220">
        <f>ROUND(I710*H710,2)</f>
        <v>0</v>
      </c>
      <c r="BL710" s="17" t="s">
        <v>189</v>
      </c>
      <c r="BM710" s="219" t="s">
        <v>938</v>
      </c>
    </row>
    <row r="711" spans="1:65" s="13" customFormat="1">
      <c r="B711" s="221"/>
      <c r="C711" s="222"/>
      <c r="D711" s="223" t="s">
        <v>191</v>
      </c>
      <c r="E711" s="224" t="s">
        <v>1</v>
      </c>
      <c r="F711" s="225" t="s">
        <v>939</v>
      </c>
      <c r="G711" s="222"/>
      <c r="H711" s="226">
        <v>35.454999999999998</v>
      </c>
      <c r="I711" s="227"/>
      <c r="J711" s="222"/>
      <c r="K711" s="222"/>
      <c r="L711" s="228"/>
      <c r="M711" s="229"/>
      <c r="N711" s="230"/>
      <c r="O711" s="230"/>
      <c r="P711" s="230"/>
      <c r="Q711" s="230"/>
      <c r="R711" s="230"/>
      <c r="S711" s="230"/>
      <c r="T711" s="231"/>
      <c r="AT711" s="232" t="s">
        <v>191</v>
      </c>
      <c r="AU711" s="232" t="s">
        <v>85</v>
      </c>
      <c r="AV711" s="13" t="s">
        <v>85</v>
      </c>
      <c r="AW711" s="13" t="s">
        <v>32</v>
      </c>
      <c r="AX711" s="13" t="s">
        <v>83</v>
      </c>
      <c r="AY711" s="232" t="s">
        <v>182</v>
      </c>
    </row>
    <row r="712" spans="1:65" s="2" customFormat="1" ht="21.75" customHeight="1">
      <c r="A712" s="34"/>
      <c r="B712" s="35"/>
      <c r="C712" s="255" t="s">
        <v>940</v>
      </c>
      <c r="D712" s="255" t="s">
        <v>309</v>
      </c>
      <c r="E712" s="256" t="s">
        <v>941</v>
      </c>
      <c r="F712" s="257" t="s">
        <v>942</v>
      </c>
      <c r="G712" s="258" t="s">
        <v>331</v>
      </c>
      <c r="H712" s="259">
        <v>36.164000000000001</v>
      </c>
      <c r="I712" s="260"/>
      <c r="J712" s="261">
        <f>ROUND(I712*H712,2)</f>
        <v>0</v>
      </c>
      <c r="K712" s="257" t="s">
        <v>1</v>
      </c>
      <c r="L712" s="262"/>
      <c r="M712" s="263" t="s">
        <v>1</v>
      </c>
      <c r="N712" s="264" t="s">
        <v>41</v>
      </c>
      <c r="O712" s="71"/>
      <c r="P712" s="217">
        <f>O712*H712</f>
        <v>0</v>
      </c>
      <c r="Q712" s="217">
        <v>1.35E-2</v>
      </c>
      <c r="R712" s="217">
        <f>Q712*H712</f>
        <v>0.48821400000000004</v>
      </c>
      <c r="S712" s="217">
        <v>0</v>
      </c>
      <c r="T712" s="218">
        <f>S712*H712</f>
        <v>0</v>
      </c>
      <c r="U712" s="34"/>
      <c r="V712" s="34"/>
      <c r="W712" s="34"/>
      <c r="X712" s="34"/>
      <c r="Y712" s="34"/>
      <c r="Z712" s="34"/>
      <c r="AA712" s="34"/>
      <c r="AB712" s="34"/>
      <c r="AC712" s="34"/>
      <c r="AD712" s="34"/>
      <c r="AE712" s="34"/>
      <c r="AR712" s="219" t="s">
        <v>234</v>
      </c>
      <c r="AT712" s="219" t="s">
        <v>309</v>
      </c>
      <c r="AU712" s="219" t="s">
        <v>85</v>
      </c>
      <c r="AY712" s="17" t="s">
        <v>182</v>
      </c>
      <c r="BE712" s="220">
        <f>IF(N712="základní",J712,0)</f>
        <v>0</v>
      </c>
      <c r="BF712" s="220">
        <f>IF(N712="snížená",J712,0)</f>
        <v>0</v>
      </c>
      <c r="BG712" s="220">
        <f>IF(N712="zákl. přenesená",J712,0)</f>
        <v>0</v>
      </c>
      <c r="BH712" s="220">
        <f>IF(N712="sníž. přenesená",J712,0)</f>
        <v>0</v>
      </c>
      <c r="BI712" s="220">
        <f>IF(N712="nulová",J712,0)</f>
        <v>0</v>
      </c>
      <c r="BJ712" s="17" t="s">
        <v>83</v>
      </c>
      <c r="BK712" s="220">
        <f>ROUND(I712*H712,2)</f>
        <v>0</v>
      </c>
      <c r="BL712" s="17" t="s">
        <v>189</v>
      </c>
      <c r="BM712" s="219" t="s">
        <v>943</v>
      </c>
    </row>
    <row r="713" spans="1:65" s="13" customFormat="1">
      <c r="B713" s="221"/>
      <c r="C713" s="222"/>
      <c r="D713" s="223" t="s">
        <v>191</v>
      </c>
      <c r="E713" s="222"/>
      <c r="F713" s="225" t="s">
        <v>944</v>
      </c>
      <c r="G713" s="222"/>
      <c r="H713" s="226">
        <v>36.164000000000001</v>
      </c>
      <c r="I713" s="227"/>
      <c r="J713" s="222"/>
      <c r="K713" s="222"/>
      <c r="L713" s="228"/>
      <c r="M713" s="229"/>
      <c r="N713" s="230"/>
      <c r="O713" s="230"/>
      <c r="P713" s="230"/>
      <c r="Q713" s="230"/>
      <c r="R713" s="230"/>
      <c r="S713" s="230"/>
      <c r="T713" s="231"/>
      <c r="AT713" s="232" t="s">
        <v>191</v>
      </c>
      <c r="AU713" s="232" t="s">
        <v>85</v>
      </c>
      <c r="AV713" s="13" t="s">
        <v>85</v>
      </c>
      <c r="AW713" s="13" t="s">
        <v>4</v>
      </c>
      <c r="AX713" s="13" t="s">
        <v>83</v>
      </c>
      <c r="AY713" s="232" t="s">
        <v>182</v>
      </c>
    </row>
    <row r="714" spans="1:65" s="2" customFormat="1" ht="21.75" customHeight="1">
      <c r="A714" s="34"/>
      <c r="B714" s="35"/>
      <c r="C714" s="208" t="s">
        <v>945</v>
      </c>
      <c r="D714" s="208" t="s">
        <v>184</v>
      </c>
      <c r="E714" s="209" t="s">
        <v>946</v>
      </c>
      <c r="F714" s="210" t="s">
        <v>947</v>
      </c>
      <c r="G714" s="211" t="s">
        <v>360</v>
      </c>
      <c r="H714" s="212">
        <v>4.9000000000000004</v>
      </c>
      <c r="I714" s="213"/>
      <c r="J714" s="214">
        <f>ROUND(I714*H714,2)</f>
        <v>0</v>
      </c>
      <c r="K714" s="210" t="s">
        <v>188</v>
      </c>
      <c r="L714" s="39"/>
      <c r="M714" s="215" t="s">
        <v>1</v>
      </c>
      <c r="N714" s="216" t="s">
        <v>41</v>
      </c>
      <c r="O714" s="71"/>
      <c r="P714" s="217">
        <f>O714*H714</f>
        <v>0</v>
      </c>
      <c r="Q714" s="217">
        <v>1.7600000000000001E-3</v>
      </c>
      <c r="R714" s="217">
        <f>Q714*H714</f>
        <v>8.6240000000000015E-3</v>
      </c>
      <c r="S714" s="217">
        <v>0</v>
      </c>
      <c r="T714" s="218">
        <f>S714*H714</f>
        <v>0</v>
      </c>
      <c r="U714" s="34"/>
      <c r="V714" s="34"/>
      <c r="W714" s="34"/>
      <c r="X714" s="34"/>
      <c r="Y714" s="34"/>
      <c r="Z714" s="34"/>
      <c r="AA714" s="34"/>
      <c r="AB714" s="34"/>
      <c r="AC714" s="34"/>
      <c r="AD714" s="34"/>
      <c r="AE714" s="34"/>
      <c r="AR714" s="219" t="s">
        <v>189</v>
      </c>
      <c r="AT714" s="219" t="s">
        <v>184</v>
      </c>
      <c r="AU714" s="219" t="s">
        <v>85</v>
      </c>
      <c r="AY714" s="17" t="s">
        <v>182</v>
      </c>
      <c r="BE714" s="220">
        <f>IF(N714="základní",J714,0)</f>
        <v>0</v>
      </c>
      <c r="BF714" s="220">
        <f>IF(N714="snížená",J714,0)</f>
        <v>0</v>
      </c>
      <c r="BG714" s="220">
        <f>IF(N714="zákl. přenesená",J714,0)</f>
        <v>0</v>
      </c>
      <c r="BH714" s="220">
        <f>IF(N714="sníž. přenesená",J714,0)</f>
        <v>0</v>
      </c>
      <c r="BI714" s="220">
        <f>IF(N714="nulová",J714,0)</f>
        <v>0</v>
      </c>
      <c r="BJ714" s="17" t="s">
        <v>83</v>
      </c>
      <c r="BK714" s="220">
        <f>ROUND(I714*H714,2)</f>
        <v>0</v>
      </c>
      <c r="BL714" s="17" t="s">
        <v>189</v>
      </c>
      <c r="BM714" s="219" t="s">
        <v>948</v>
      </c>
    </row>
    <row r="715" spans="1:65" s="13" customFormat="1">
      <c r="B715" s="221"/>
      <c r="C715" s="222"/>
      <c r="D715" s="223" t="s">
        <v>191</v>
      </c>
      <c r="E715" s="224" t="s">
        <v>1</v>
      </c>
      <c r="F715" s="225" t="s">
        <v>949</v>
      </c>
      <c r="G715" s="222"/>
      <c r="H715" s="226">
        <v>4.9000000000000004</v>
      </c>
      <c r="I715" s="227"/>
      <c r="J715" s="222"/>
      <c r="K715" s="222"/>
      <c r="L715" s="228"/>
      <c r="M715" s="229"/>
      <c r="N715" s="230"/>
      <c r="O715" s="230"/>
      <c r="P715" s="230"/>
      <c r="Q715" s="230"/>
      <c r="R715" s="230"/>
      <c r="S715" s="230"/>
      <c r="T715" s="231"/>
      <c r="AT715" s="232" t="s">
        <v>191</v>
      </c>
      <c r="AU715" s="232" t="s">
        <v>85</v>
      </c>
      <c r="AV715" s="13" t="s">
        <v>85</v>
      </c>
      <c r="AW715" s="13" t="s">
        <v>32</v>
      </c>
      <c r="AX715" s="13" t="s">
        <v>83</v>
      </c>
      <c r="AY715" s="232" t="s">
        <v>182</v>
      </c>
    </row>
    <row r="716" spans="1:65" s="2" customFormat="1" ht="16.5" customHeight="1">
      <c r="A716" s="34"/>
      <c r="B716" s="35"/>
      <c r="C716" s="255" t="s">
        <v>950</v>
      </c>
      <c r="D716" s="255" t="s">
        <v>309</v>
      </c>
      <c r="E716" s="256" t="s">
        <v>951</v>
      </c>
      <c r="F716" s="257" t="s">
        <v>952</v>
      </c>
      <c r="G716" s="258" t="s">
        <v>331</v>
      </c>
      <c r="H716" s="259">
        <v>5.39</v>
      </c>
      <c r="I716" s="260"/>
      <c r="J716" s="261">
        <f>ROUND(I716*H716,2)</f>
        <v>0</v>
      </c>
      <c r="K716" s="257" t="s">
        <v>188</v>
      </c>
      <c r="L716" s="262"/>
      <c r="M716" s="263" t="s">
        <v>1</v>
      </c>
      <c r="N716" s="264" t="s">
        <v>41</v>
      </c>
      <c r="O716" s="71"/>
      <c r="P716" s="217">
        <f>O716*H716</f>
        <v>0</v>
      </c>
      <c r="Q716" s="217">
        <v>6.0000000000000001E-3</v>
      </c>
      <c r="R716" s="217">
        <f>Q716*H716</f>
        <v>3.2340000000000001E-2</v>
      </c>
      <c r="S716" s="217">
        <v>0</v>
      </c>
      <c r="T716" s="218">
        <f>S716*H716</f>
        <v>0</v>
      </c>
      <c r="U716" s="34"/>
      <c r="V716" s="34"/>
      <c r="W716" s="34"/>
      <c r="X716" s="34"/>
      <c r="Y716" s="34"/>
      <c r="Z716" s="34"/>
      <c r="AA716" s="34"/>
      <c r="AB716" s="34"/>
      <c r="AC716" s="34"/>
      <c r="AD716" s="34"/>
      <c r="AE716" s="34"/>
      <c r="AR716" s="219" t="s">
        <v>234</v>
      </c>
      <c r="AT716" s="219" t="s">
        <v>309</v>
      </c>
      <c r="AU716" s="219" t="s">
        <v>85</v>
      </c>
      <c r="AY716" s="17" t="s">
        <v>182</v>
      </c>
      <c r="BE716" s="220">
        <f>IF(N716="základní",J716,0)</f>
        <v>0</v>
      </c>
      <c r="BF716" s="220">
        <f>IF(N716="snížená",J716,0)</f>
        <v>0</v>
      </c>
      <c r="BG716" s="220">
        <f>IF(N716="zákl. přenesená",J716,0)</f>
        <v>0</v>
      </c>
      <c r="BH716" s="220">
        <f>IF(N716="sníž. přenesená",J716,0)</f>
        <v>0</v>
      </c>
      <c r="BI716" s="220">
        <f>IF(N716="nulová",J716,0)</f>
        <v>0</v>
      </c>
      <c r="BJ716" s="17" t="s">
        <v>83</v>
      </c>
      <c r="BK716" s="220">
        <f>ROUND(I716*H716,2)</f>
        <v>0</v>
      </c>
      <c r="BL716" s="17" t="s">
        <v>189</v>
      </c>
      <c r="BM716" s="219" t="s">
        <v>953</v>
      </c>
    </row>
    <row r="717" spans="1:65" s="13" customFormat="1">
      <c r="B717" s="221"/>
      <c r="C717" s="222"/>
      <c r="D717" s="223" t="s">
        <v>191</v>
      </c>
      <c r="E717" s="222"/>
      <c r="F717" s="225" t="s">
        <v>954</v>
      </c>
      <c r="G717" s="222"/>
      <c r="H717" s="226">
        <v>5.39</v>
      </c>
      <c r="I717" s="227"/>
      <c r="J717" s="222"/>
      <c r="K717" s="222"/>
      <c r="L717" s="228"/>
      <c r="M717" s="229"/>
      <c r="N717" s="230"/>
      <c r="O717" s="230"/>
      <c r="P717" s="230"/>
      <c r="Q717" s="230"/>
      <c r="R717" s="230"/>
      <c r="S717" s="230"/>
      <c r="T717" s="231"/>
      <c r="AT717" s="232" t="s">
        <v>191</v>
      </c>
      <c r="AU717" s="232" t="s">
        <v>85</v>
      </c>
      <c r="AV717" s="13" t="s">
        <v>85</v>
      </c>
      <c r="AW717" s="13" t="s">
        <v>4</v>
      </c>
      <c r="AX717" s="13" t="s">
        <v>83</v>
      </c>
      <c r="AY717" s="232" t="s">
        <v>182</v>
      </c>
    </row>
    <row r="718" spans="1:65" s="2" customFormat="1" ht="16.5" customHeight="1">
      <c r="A718" s="34"/>
      <c r="B718" s="35"/>
      <c r="C718" s="208" t="s">
        <v>955</v>
      </c>
      <c r="D718" s="208" t="s">
        <v>184</v>
      </c>
      <c r="E718" s="209" t="s">
        <v>956</v>
      </c>
      <c r="F718" s="210" t="s">
        <v>957</v>
      </c>
      <c r="G718" s="211" t="s">
        <v>331</v>
      </c>
      <c r="H718" s="212">
        <v>4.5289999999999999</v>
      </c>
      <c r="I718" s="213"/>
      <c r="J718" s="214">
        <f>ROUND(I718*H718,2)</f>
        <v>0</v>
      </c>
      <c r="K718" s="210" t="s">
        <v>188</v>
      </c>
      <c r="L718" s="39"/>
      <c r="M718" s="215" t="s">
        <v>1</v>
      </c>
      <c r="N718" s="216" t="s">
        <v>41</v>
      </c>
      <c r="O718" s="71"/>
      <c r="P718" s="217">
        <f>O718*H718</f>
        <v>0</v>
      </c>
      <c r="Q718" s="217">
        <v>0</v>
      </c>
      <c r="R718" s="217">
        <f>Q718*H718</f>
        <v>0</v>
      </c>
      <c r="S718" s="217">
        <v>0</v>
      </c>
      <c r="T718" s="218">
        <f>S718*H718</f>
        <v>0</v>
      </c>
      <c r="U718" s="34"/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  <c r="AR718" s="219" t="s">
        <v>189</v>
      </c>
      <c r="AT718" s="219" t="s">
        <v>184</v>
      </c>
      <c r="AU718" s="219" t="s">
        <v>85</v>
      </c>
      <c r="AY718" s="17" t="s">
        <v>182</v>
      </c>
      <c r="BE718" s="220">
        <f>IF(N718="základní",J718,0)</f>
        <v>0</v>
      </c>
      <c r="BF718" s="220">
        <f>IF(N718="snížená",J718,0)</f>
        <v>0</v>
      </c>
      <c r="BG718" s="220">
        <f>IF(N718="zákl. přenesená",J718,0)</f>
        <v>0</v>
      </c>
      <c r="BH718" s="220">
        <f>IF(N718="sníž. přenesená",J718,0)</f>
        <v>0</v>
      </c>
      <c r="BI718" s="220">
        <f>IF(N718="nulová",J718,0)</f>
        <v>0</v>
      </c>
      <c r="BJ718" s="17" t="s">
        <v>83</v>
      </c>
      <c r="BK718" s="220">
        <f>ROUND(I718*H718,2)</f>
        <v>0</v>
      </c>
      <c r="BL718" s="17" t="s">
        <v>189</v>
      </c>
      <c r="BM718" s="219" t="s">
        <v>958</v>
      </c>
    </row>
    <row r="719" spans="1:65" s="13" customFormat="1">
      <c r="B719" s="221"/>
      <c r="C719" s="222"/>
      <c r="D719" s="223" t="s">
        <v>191</v>
      </c>
      <c r="E719" s="224" t="s">
        <v>1</v>
      </c>
      <c r="F719" s="225" t="s">
        <v>959</v>
      </c>
      <c r="G719" s="222"/>
      <c r="H719" s="226">
        <v>4.5289999999999999</v>
      </c>
      <c r="I719" s="227"/>
      <c r="J719" s="222"/>
      <c r="K719" s="222"/>
      <c r="L719" s="228"/>
      <c r="M719" s="229"/>
      <c r="N719" s="230"/>
      <c r="O719" s="230"/>
      <c r="P719" s="230"/>
      <c r="Q719" s="230"/>
      <c r="R719" s="230"/>
      <c r="S719" s="230"/>
      <c r="T719" s="231"/>
      <c r="AT719" s="232" t="s">
        <v>191</v>
      </c>
      <c r="AU719" s="232" t="s">
        <v>85</v>
      </c>
      <c r="AV719" s="13" t="s">
        <v>85</v>
      </c>
      <c r="AW719" s="13" t="s">
        <v>32</v>
      </c>
      <c r="AX719" s="13" t="s">
        <v>83</v>
      </c>
      <c r="AY719" s="232" t="s">
        <v>182</v>
      </c>
    </row>
    <row r="720" spans="1:65" s="2" customFormat="1" ht="16.5" customHeight="1">
      <c r="A720" s="34"/>
      <c r="B720" s="35"/>
      <c r="C720" s="208" t="s">
        <v>960</v>
      </c>
      <c r="D720" s="208" t="s">
        <v>184</v>
      </c>
      <c r="E720" s="209" t="s">
        <v>961</v>
      </c>
      <c r="F720" s="210" t="s">
        <v>962</v>
      </c>
      <c r="G720" s="211" t="s">
        <v>360</v>
      </c>
      <c r="H720" s="212">
        <v>22.6</v>
      </c>
      <c r="I720" s="213"/>
      <c r="J720" s="214">
        <f>ROUND(I720*H720,2)</f>
        <v>0</v>
      </c>
      <c r="K720" s="210" t="s">
        <v>188</v>
      </c>
      <c r="L720" s="39"/>
      <c r="M720" s="215" t="s">
        <v>1</v>
      </c>
      <c r="N720" s="216" t="s">
        <v>41</v>
      </c>
      <c r="O720" s="71"/>
      <c r="P720" s="217">
        <f>O720*H720</f>
        <v>0</v>
      </c>
      <c r="Q720" s="217">
        <v>3.0000000000000001E-5</v>
      </c>
      <c r="R720" s="217">
        <f>Q720*H720</f>
        <v>6.7800000000000011E-4</v>
      </c>
      <c r="S720" s="217">
        <v>0</v>
      </c>
      <c r="T720" s="218">
        <f>S720*H720</f>
        <v>0</v>
      </c>
      <c r="U720" s="34"/>
      <c r="V720" s="34"/>
      <c r="W720" s="34"/>
      <c r="X720" s="34"/>
      <c r="Y720" s="34"/>
      <c r="Z720" s="34"/>
      <c r="AA720" s="34"/>
      <c r="AB720" s="34"/>
      <c r="AC720" s="34"/>
      <c r="AD720" s="34"/>
      <c r="AE720" s="34"/>
      <c r="AR720" s="219" t="s">
        <v>189</v>
      </c>
      <c r="AT720" s="219" t="s">
        <v>184</v>
      </c>
      <c r="AU720" s="219" t="s">
        <v>85</v>
      </c>
      <c r="AY720" s="17" t="s">
        <v>182</v>
      </c>
      <c r="BE720" s="220">
        <f>IF(N720="základní",J720,0)</f>
        <v>0</v>
      </c>
      <c r="BF720" s="220">
        <f>IF(N720="snížená",J720,0)</f>
        <v>0</v>
      </c>
      <c r="BG720" s="220">
        <f>IF(N720="zákl. přenesená",J720,0)</f>
        <v>0</v>
      </c>
      <c r="BH720" s="220">
        <f>IF(N720="sníž. přenesená",J720,0)</f>
        <v>0</v>
      </c>
      <c r="BI720" s="220">
        <f>IF(N720="nulová",J720,0)</f>
        <v>0</v>
      </c>
      <c r="BJ720" s="17" t="s">
        <v>83</v>
      </c>
      <c r="BK720" s="220">
        <f>ROUND(I720*H720,2)</f>
        <v>0</v>
      </c>
      <c r="BL720" s="17" t="s">
        <v>189</v>
      </c>
      <c r="BM720" s="219" t="s">
        <v>963</v>
      </c>
    </row>
    <row r="721" spans="1:65" s="13" customFormat="1">
      <c r="B721" s="221"/>
      <c r="C721" s="222"/>
      <c r="D721" s="223" t="s">
        <v>191</v>
      </c>
      <c r="E721" s="224" t="s">
        <v>1</v>
      </c>
      <c r="F721" s="225" t="s">
        <v>964</v>
      </c>
      <c r="G721" s="222"/>
      <c r="H721" s="226">
        <v>22.6</v>
      </c>
      <c r="I721" s="227"/>
      <c r="J721" s="222"/>
      <c r="K721" s="222"/>
      <c r="L721" s="228"/>
      <c r="M721" s="229"/>
      <c r="N721" s="230"/>
      <c r="O721" s="230"/>
      <c r="P721" s="230"/>
      <c r="Q721" s="230"/>
      <c r="R721" s="230"/>
      <c r="S721" s="230"/>
      <c r="T721" s="231"/>
      <c r="AT721" s="232" t="s">
        <v>191</v>
      </c>
      <c r="AU721" s="232" t="s">
        <v>85</v>
      </c>
      <c r="AV721" s="13" t="s">
        <v>85</v>
      </c>
      <c r="AW721" s="13" t="s">
        <v>32</v>
      </c>
      <c r="AX721" s="13" t="s">
        <v>83</v>
      </c>
      <c r="AY721" s="232" t="s">
        <v>182</v>
      </c>
    </row>
    <row r="722" spans="1:65" s="2" customFormat="1" ht="16.5" customHeight="1">
      <c r="A722" s="34"/>
      <c r="B722" s="35"/>
      <c r="C722" s="255" t="s">
        <v>965</v>
      </c>
      <c r="D722" s="255" t="s">
        <v>309</v>
      </c>
      <c r="E722" s="256" t="s">
        <v>966</v>
      </c>
      <c r="F722" s="257" t="s">
        <v>967</v>
      </c>
      <c r="G722" s="258" t="s">
        <v>360</v>
      </c>
      <c r="H722" s="259">
        <v>23.73</v>
      </c>
      <c r="I722" s="260"/>
      <c r="J722" s="261">
        <f>ROUND(I722*H722,2)</f>
        <v>0</v>
      </c>
      <c r="K722" s="257" t="s">
        <v>188</v>
      </c>
      <c r="L722" s="262"/>
      <c r="M722" s="263" t="s">
        <v>1</v>
      </c>
      <c r="N722" s="264" t="s">
        <v>41</v>
      </c>
      <c r="O722" s="71"/>
      <c r="P722" s="217">
        <f>O722*H722</f>
        <v>0</v>
      </c>
      <c r="Q722" s="217">
        <v>2.9999999999999997E-4</v>
      </c>
      <c r="R722" s="217">
        <f>Q722*H722</f>
        <v>7.1189999999999995E-3</v>
      </c>
      <c r="S722" s="217">
        <v>0</v>
      </c>
      <c r="T722" s="218">
        <f>S722*H722</f>
        <v>0</v>
      </c>
      <c r="U722" s="34"/>
      <c r="V722" s="34"/>
      <c r="W722" s="34"/>
      <c r="X722" s="34"/>
      <c r="Y722" s="34"/>
      <c r="Z722" s="34"/>
      <c r="AA722" s="34"/>
      <c r="AB722" s="34"/>
      <c r="AC722" s="34"/>
      <c r="AD722" s="34"/>
      <c r="AE722" s="34"/>
      <c r="AR722" s="219" t="s">
        <v>234</v>
      </c>
      <c r="AT722" s="219" t="s">
        <v>309</v>
      </c>
      <c r="AU722" s="219" t="s">
        <v>85</v>
      </c>
      <c r="AY722" s="17" t="s">
        <v>182</v>
      </c>
      <c r="BE722" s="220">
        <f>IF(N722="základní",J722,0)</f>
        <v>0</v>
      </c>
      <c r="BF722" s="220">
        <f>IF(N722="snížená",J722,0)</f>
        <v>0</v>
      </c>
      <c r="BG722" s="220">
        <f>IF(N722="zákl. přenesená",J722,0)</f>
        <v>0</v>
      </c>
      <c r="BH722" s="220">
        <f>IF(N722="sníž. přenesená",J722,0)</f>
        <v>0</v>
      </c>
      <c r="BI722" s="220">
        <f>IF(N722="nulová",J722,0)</f>
        <v>0</v>
      </c>
      <c r="BJ722" s="17" t="s">
        <v>83</v>
      </c>
      <c r="BK722" s="220">
        <f>ROUND(I722*H722,2)</f>
        <v>0</v>
      </c>
      <c r="BL722" s="17" t="s">
        <v>189</v>
      </c>
      <c r="BM722" s="219" t="s">
        <v>968</v>
      </c>
    </row>
    <row r="723" spans="1:65" s="13" customFormat="1">
      <c r="B723" s="221"/>
      <c r="C723" s="222"/>
      <c r="D723" s="223" t="s">
        <v>191</v>
      </c>
      <c r="E723" s="222"/>
      <c r="F723" s="225" t="s">
        <v>969</v>
      </c>
      <c r="G723" s="222"/>
      <c r="H723" s="226">
        <v>23.73</v>
      </c>
      <c r="I723" s="227"/>
      <c r="J723" s="222"/>
      <c r="K723" s="222"/>
      <c r="L723" s="228"/>
      <c r="M723" s="229"/>
      <c r="N723" s="230"/>
      <c r="O723" s="230"/>
      <c r="P723" s="230"/>
      <c r="Q723" s="230"/>
      <c r="R723" s="230"/>
      <c r="S723" s="230"/>
      <c r="T723" s="231"/>
      <c r="AT723" s="232" t="s">
        <v>191</v>
      </c>
      <c r="AU723" s="232" t="s">
        <v>85</v>
      </c>
      <c r="AV723" s="13" t="s">
        <v>85</v>
      </c>
      <c r="AW723" s="13" t="s">
        <v>4</v>
      </c>
      <c r="AX723" s="13" t="s">
        <v>83</v>
      </c>
      <c r="AY723" s="232" t="s">
        <v>182</v>
      </c>
    </row>
    <row r="724" spans="1:65" s="2" customFormat="1" ht="16.5" customHeight="1">
      <c r="A724" s="34"/>
      <c r="B724" s="35"/>
      <c r="C724" s="208" t="s">
        <v>970</v>
      </c>
      <c r="D724" s="208" t="s">
        <v>184</v>
      </c>
      <c r="E724" s="209" t="s">
        <v>971</v>
      </c>
      <c r="F724" s="210" t="s">
        <v>972</v>
      </c>
      <c r="G724" s="211" t="s">
        <v>360</v>
      </c>
      <c r="H724" s="212">
        <v>44.4</v>
      </c>
      <c r="I724" s="213"/>
      <c r="J724" s="214">
        <f>ROUND(I724*H724,2)</f>
        <v>0</v>
      </c>
      <c r="K724" s="210" t="s">
        <v>188</v>
      </c>
      <c r="L724" s="39"/>
      <c r="M724" s="215" t="s">
        <v>1</v>
      </c>
      <c r="N724" s="216" t="s">
        <v>41</v>
      </c>
      <c r="O724" s="71"/>
      <c r="P724" s="217">
        <f>O724*H724</f>
        <v>0</v>
      </c>
      <c r="Q724" s="217">
        <v>0</v>
      </c>
      <c r="R724" s="217">
        <f>Q724*H724</f>
        <v>0</v>
      </c>
      <c r="S724" s="217">
        <v>0</v>
      </c>
      <c r="T724" s="218">
        <f>S724*H724</f>
        <v>0</v>
      </c>
      <c r="U724" s="34"/>
      <c r="V724" s="34"/>
      <c r="W724" s="34"/>
      <c r="X724" s="34"/>
      <c r="Y724" s="34"/>
      <c r="Z724" s="34"/>
      <c r="AA724" s="34"/>
      <c r="AB724" s="34"/>
      <c r="AC724" s="34"/>
      <c r="AD724" s="34"/>
      <c r="AE724" s="34"/>
      <c r="AR724" s="219" t="s">
        <v>189</v>
      </c>
      <c r="AT724" s="219" t="s">
        <v>184</v>
      </c>
      <c r="AU724" s="219" t="s">
        <v>85</v>
      </c>
      <c r="AY724" s="17" t="s">
        <v>182</v>
      </c>
      <c r="BE724" s="220">
        <f>IF(N724="základní",J724,0)</f>
        <v>0</v>
      </c>
      <c r="BF724" s="220">
        <f>IF(N724="snížená",J724,0)</f>
        <v>0</v>
      </c>
      <c r="BG724" s="220">
        <f>IF(N724="zákl. přenesená",J724,0)</f>
        <v>0</v>
      </c>
      <c r="BH724" s="220">
        <f>IF(N724="sníž. přenesená",J724,0)</f>
        <v>0</v>
      </c>
      <c r="BI724" s="220">
        <f>IF(N724="nulová",J724,0)</f>
        <v>0</v>
      </c>
      <c r="BJ724" s="17" t="s">
        <v>83</v>
      </c>
      <c r="BK724" s="220">
        <f>ROUND(I724*H724,2)</f>
        <v>0</v>
      </c>
      <c r="BL724" s="17" t="s">
        <v>189</v>
      </c>
      <c r="BM724" s="219" t="s">
        <v>973</v>
      </c>
    </row>
    <row r="725" spans="1:65" s="13" customFormat="1">
      <c r="B725" s="221"/>
      <c r="C725" s="222"/>
      <c r="D725" s="223" t="s">
        <v>191</v>
      </c>
      <c r="E725" s="224" t="s">
        <v>1</v>
      </c>
      <c r="F725" s="225" t="s">
        <v>974</v>
      </c>
      <c r="G725" s="222"/>
      <c r="H725" s="226">
        <v>22.5</v>
      </c>
      <c r="I725" s="227"/>
      <c r="J725" s="222"/>
      <c r="K725" s="222"/>
      <c r="L725" s="228"/>
      <c r="M725" s="229"/>
      <c r="N725" s="230"/>
      <c r="O725" s="230"/>
      <c r="P725" s="230"/>
      <c r="Q725" s="230"/>
      <c r="R725" s="230"/>
      <c r="S725" s="230"/>
      <c r="T725" s="231"/>
      <c r="AT725" s="232" t="s">
        <v>191</v>
      </c>
      <c r="AU725" s="232" t="s">
        <v>85</v>
      </c>
      <c r="AV725" s="13" t="s">
        <v>85</v>
      </c>
      <c r="AW725" s="13" t="s">
        <v>32</v>
      </c>
      <c r="AX725" s="13" t="s">
        <v>76</v>
      </c>
      <c r="AY725" s="232" t="s">
        <v>182</v>
      </c>
    </row>
    <row r="726" spans="1:65" s="13" customFormat="1">
      <c r="B726" s="221"/>
      <c r="C726" s="222"/>
      <c r="D726" s="223" t="s">
        <v>191</v>
      </c>
      <c r="E726" s="224" t="s">
        <v>1</v>
      </c>
      <c r="F726" s="225" t="s">
        <v>975</v>
      </c>
      <c r="G726" s="222"/>
      <c r="H726" s="226">
        <v>8.4</v>
      </c>
      <c r="I726" s="227"/>
      <c r="J726" s="222"/>
      <c r="K726" s="222"/>
      <c r="L726" s="228"/>
      <c r="M726" s="229"/>
      <c r="N726" s="230"/>
      <c r="O726" s="230"/>
      <c r="P726" s="230"/>
      <c r="Q726" s="230"/>
      <c r="R726" s="230"/>
      <c r="S726" s="230"/>
      <c r="T726" s="231"/>
      <c r="AT726" s="232" t="s">
        <v>191</v>
      </c>
      <c r="AU726" s="232" t="s">
        <v>85</v>
      </c>
      <c r="AV726" s="13" t="s">
        <v>85</v>
      </c>
      <c r="AW726" s="13" t="s">
        <v>32</v>
      </c>
      <c r="AX726" s="13" t="s">
        <v>76</v>
      </c>
      <c r="AY726" s="232" t="s">
        <v>182</v>
      </c>
    </row>
    <row r="727" spans="1:65" s="14" customFormat="1">
      <c r="B727" s="233"/>
      <c r="C727" s="234"/>
      <c r="D727" s="223" t="s">
        <v>191</v>
      </c>
      <c r="E727" s="235" t="s">
        <v>1</v>
      </c>
      <c r="F727" s="236" t="s">
        <v>976</v>
      </c>
      <c r="G727" s="234"/>
      <c r="H727" s="237">
        <v>30.9</v>
      </c>
      <c r="I727" s="238"/>
      <c r="J727" s="234"/>
      <c r="K727" s="234"/>
      <c r="L727" s="239"/>
      <c r="M727" s="240"/>
      <c r="N727" s="241"/>
      <c r="O727" s="241"/>
      <c r="P727" s="241"/>
      <c r="Q727" s="241"/>
      <c r="R727" s="241"/>
      <c r="S727" s="241"/>
      <c r="T727" s="242"/>
      <c r="AT727" s="243" t="s">
        <v>191</v>
      </c>
      <c r="AU727" s="243" t="s">
        <v>85</v>
      </c>
      <c r="AV727" s="14" t="s">
        <v>195</v>
      </c>
      <c r="AW727" s="14" t="s">
        <v>32</v>
      </c>
      <c r="AX727" s="14" t="s">
        <v>76</v>
      </c>
      <c r="AY727" s="243" t="s">
        <v>182</v>
      </c>
    </row>
    <row r="728" spans="1:65" s="13" customFormat="1">
      <c r="B728" s="221"/>
      <c r="C728" s="222"/>
      <c r="D728" s="223" t="s">
        <v>191</v>
      </c>
      <c r="E728" s="224" t="s">
        <v>1</v>
      </c>
      <c r="F728" s="225" t="s">
        <v>977</v>
      </c>
      <c r="G728" s="222"/>
      <c r="H728" s="226">
        <v>13.5</v>
      </c>
      <c r="I728" s="227"/>
      <c r="J728" s="222"/>
      <c r="K728" s="222"/>
      <c r="L728" s="228"/>
      <c r="M728" s="229"/>
      <c r="N728" s="230"/>
      <c r="O728" s="230"/>
      <c r="P728" s="230"/>
      <c r="Q728" s="230"/>
      <c r="R728" s="230"/>
      <c r="S728" s="230"/>
      <c r="T728" s="231"/>
      <c r="AT728" s="232" t="s">
        <v>191</v>
      </c>
      <c r="AU728" s="232" t="s">
        <v>85</v>
      </c>
      <c r="AV728" s="13" t="s">
        <v>85</v>
      </c>
      <c r="AW728" s="13" t="s">
        <v>32</v>
      </c>
      <c r="AX728" s="13" t="s">
        <v>76</v>
      </c>
      <c r="AY728" s="232" t="s">
        <v>182</v>
      </c>
    </row>
    <row r="729" spans="1:65" s="15" customFormat="1">
      <c r="B729" s="244"/>
      <c r="C729" s="245"/>
      <c r="D729" s="223" t="s">
        <v>191</v>
      </c>
      <c r="E729" s="246" t="s">
        <v>1</v>
      </c>
      <c r="F729" s="247" t="s">
        <v>202</v>
      </c>
      <c r="G729" s="245"/>
      <c r="H729" s="248">
        <v>44.4</v>
      </c>
      <c r="I729" s="249"/>
      <c r="J729" s="245"/>
      <c r="K729" s="245"/>
      <c r="L729" s="250"/>
      <c r="M729" s="251"/>
      <c r="N729" s="252"/>
      <c r="O729" s="252"/>
      <c r="P729" s="252"/>
      <c r="Q729" s="252"/>
      <c r="R729" s="252"/>
      <c r="S729" s="252"/>
      <c r="T729" s="253"/>
      <c r="AT729" s="254" t="s">
        <v>191</v>
      </c>
      <c r="AU729" s="254" t="s">
        <v>85</v>
      </c>
      <c r="AV729" s="15" t="s">
        <v>189</v>
      </c>
      <c r="AW729" s="15" t="s">
        <v>32</v>
      </c>
      <c r="AX729" s="15" t="s">
        <v>83</v>
      </c>
      <c r="AY729" s="254" t="s">
        <v>182</v>
      </c>
    </row>
    <row r="730" spans="1:65" s="2" customFormat="1" ht="16.5" customHeight="1">
      <c r="A730" s="34"/>
      <c r="B730" s="35"/>
      <c r="C730" s="255" t="s">
        <v>978</v>
      </c>
      <c r="D730" s="255" t="s">
        <v>309</v>
      </c>
      <c r="E730" s="256" t="s">
        <v>979</v>
      </c>
      <c r="F730" s="257" t="s">
        <v>980</v>
      </c>
      <c r="G730" s="258" t="s">
        <v>360</v>
      </c>
      <c r="H730" s="259">
        <v>22.995000000000001</v>
      </c>
      <c r="I730" s="260"/>
      <c r="J730" s="261">
        <f>ROUND(I730*H730,2)</f>
        <v>0</v>
      </c>
      <c r="K730" s="257" t="s">
        <v>188</v>
      </c>
      <c r="L730" s="262"/>
      <c r="M730" s="263" t="s">
        <v>1</v>
      </c>
      <c r="N730" s="264" t="s">
        <v>41</v>
      </c>
      <c r="O730" s="71"/>
      <c r="P730" s="217">
        <f>O730*H730</f>
        <v>0</v>
      </c>
      <c r="Q730" s="217">
        <v>3.0000000000000001E-5</v>
      </c>
      <c r="R730" s="217">
        <f>Q730*H730</f>
        <v>6.898500000000001E-4</v>
      </c>
      <c r="S730" s="217">
        <v>0</v>
      </c>
      <c r="T730" s="218">
        <f>S730*H730</f>
        <v>0</v>
      </c>
      <c r="U730" s="34"/>
      <c r="V730" s="34"/>
      <c r="W730" s="34"/>
      <c r="X730" s="34"/>
      <c r="Y730" s="34"/>
      <c r="Z730" s="34"/>
      <c r="AA730" s="34"/>
      <c r="AB730" s="34"/>
      <c r="AC730" s="34"/>
      <c r="AD730" s="34"/>
      <c r="AE730" s="34"/>
      <c r="AR730" s="219" t="s">
        <v>234</v>
      </c>
      <c r="AT730" s="219" t="s">
        <v>309</v>
      </c>
      <c r="AU730" s="219" t="s">
        <v>85</v>
      </c>
      <c r="AY730" s="17" t="s">
        <v>182</v>
      </c>
      <c r="BE730" s="220">
        <f>IF(N730="základní",J730,0)</f>
        <v>0</v>
      </c>
      <c r="BF730" s="220">
        <f>IF(N730="snížená",J730,0)</f>
        <v>0</v>
      </c>
      <c r="BG730" s="220">
        <f>IF(N730="zákl. přenesená",J730,0)</f>
        <v>0</v>
      </c>
      <c r="BH730" s="220">
        <f>IF(N730="sníž. přenesená",J730,0)</f>
        <v>0</v>
      </c>
      <c r="BI730" s="220">
        <f>IF(N730="nulová",J730,0)</f>
        <v>0</v>
      </c>
      <c r="BJ730" s="17" t="s">
        <v>83</v>
      </c>
      <c r="BK730" s="220">
        <f>ROUND(I730*H730,2)</f>
        <v>0</v>
      </c>
      <c r="BL730" s="17" t="s">
        <v>189</v>
      </c>
      <c r="BM730" s="219" t="s">
        <v>981</v>
      </c>
    </row>
    <row r="731" spans="1:65" s="13" customFormat="1">
      <c r="B731" s="221"/>
      <c r="C731" s="222"/>
      <c r="D731" s="223" t="s">
        <v>191</v>
      </c>
      <c r="E731" s="224" t="s">
        <v>1</v>
      </c>
      <c r="F731" s="225" t="s">
        <v>975</v>
      </c>
      <c r="G731" s="222"/>
      <c r="H731" s="226">
        <v>8.4</v>
      </c>
      <c r="I731" s="227"/>
      <c r="J731" s="222"/>
      <c r="K731" s="222"/>
      <c r="L731" s="228"/>
      <c r="M731" s="229"/>
      <c r="N731" s="230"/>
      <c r="O731" s="230"/>
      <c r="P731" s="230"/>
      <c r="Q731" s="230"/>
      <c r="R731" s="230"/>
      <c r="S731" s="230"/>
      <c r="T731" s="231"/>
      <c r="AT731" s="232" t="s">
        <v>191</v>
      </c>
      <c r="AU731" s="232" t="s">
        <v>85</v>
      </c>
      <c r="AV731" s="13" t="s">
        <v>85</v>
      </c>
      <c r="AW731" s="13" t="s">
        <v>32</v>
      </c>
      <c r="AX731" s="13" t="s">
        <v>76</v>
      </c>
      <c r="AY731" s="232" t="s">
        <v>182</v>
      </c>
    </row>
    <row r="732" spans="1:65" s="13" customFormat="1">
      <c r="B732" s="221"/>
      <c r="C732" s="222"/>
      <c r="D732" s="223" t="s">
        <v>191</v>
      </c>
      <c r="E732" s="224" t="s">
        <v>1</v>
      </c>
      <c r="F732" s="225" t="s">
        <v>977</v>
      </c>
      <c r="G732" s="222"/>
      <c r="H732" s="226">
        <v>13.5</v>
      </c>
      <c r="I732" s="227"/>
      <c r="J732" s="222"/>
      <c r="K732" s="222"/>
      <c r="L732" s="228"/>
      <c r="M732" s="229"/>
      <c r="N732" s="230"/>
      <c r="O732" s="230"/>
      <c r="P732" s="230"/>
      <c r="Q732" s="230"/>
      <c r="R732" s="230"/>
      <c r="S732" s="230"/>
      <c r="T732" s="231"/>
      <c r="AT732" s="232" t="s">
        <v>191</v>
      </c>
      <c r="AU732" s="232" t="s">
        <v>85</v>
      </c>
      <c r="AV732" s="13" t="s">
        <v>85</v>
      </c>
      <c r="AW732" s="13" t="s">
        <v>32</v>
      </c>
      <c r="AX732" s="13" t="s">
        <v>76</v>
      </c>
      <c r="AY732" s="232" t="s">
        <v>182</v>
      </c>
    </row>
    <row r="733" spans="1:65" s="15" customFormat="1">
      <c r="B733" s="244"/>
      <c r="C733" s="245"/>
      <c r="D733" s="223" t="s">
        <v>191</v>
      </c>
      <c r="E733" s="246" t="s">
        <v>1</v>
      </c>
      <c r="F733" s="247" t="s">
        <v>202</v>
      </c>
      <c r="G733" s="245"/>
      <c r="H733" s="248">
        <v>21.9</v>
      </c>
      <c r="I733" s="249"/>
      <c r="J733" s="245"/>
      <c r="K733" s="245"/>
      <c r="L733" s="250"/>
      <c r="M733" s="251"/>
      <c r="N733" s="252"/>
      <c r="O733" s="252"/>
      <c r="P733" s="252"/>
      <c r="Q733" s="252"/>
      <c r="R733" s="252"/>
      <c r="S733" s="252"/>
      <c r="T733" s="253"/>
      <c r="AT733" s="254" t="s">
        <v>191</v>
      </c>
      <c r="AU733" s="254" t="s">
        <v>85</v>
      </c>
      <c r="AV733" s="15" t="s">
        <v>189</v>
      </c>
      <c r="AW733" s="15" t="s">
        <v>32</v>
      </c>
      <c r="AX733" s="15" t="s">
        <v>83</v>
      </c>
      <c r="AY733" s="254" t="s">
        <v>182</v>
      </c>
    </row>
    <row r="734" spans="1:65" s="13" customFormat="1">
      <c r="B734" s="221"/>
      <c r="C734" s="222"/>
      <c r="D734" s="223" t="s">
        <v>191</v>
      </c>
      <c r="E734" s="222"/>
      <c r="F734" s="225" t="s">
        <v>982</v>
      </c>
      <c r="G734" s="222"/>
      <c r="H734" s="226">
        <v>22.995000000000001</v>
      </c>
      <c r="I734" s="227"/>
      <c r="J734" s="222"/>
      <c r="K734" s="222"/>
      <c r="L734" s="228"/>
      <c r="M734" s="229"/>
      <c r="N734" s="230"/>
      <c r="O734" s="230"/>
      <c r="P734" s="230"/>
      <c r="Q734" s="230"/>
      <c r="R734" s="230"/>
      <c r="S734" s="230"/>
      <c r="T734" s="231"/>
      <c r="AT734" s="232" t="s">
        <v>191</v>
      </c>
      <c r="AU734" s="232" t="s">
        <v>85</v>
      </c>
      <c r="AV734" s="13" t="s">
        <v>85</v>
      </c>
      <c r="AW734" s="13" t="s">
        <v>4</v>
      </c>
      <c r="AX734" s="13" t="s">
        <v>83</v>
      </c>
      <c r="AY734" s="232" t="s">
        <v>182</v>
      </c>
    </row>
    <row r="735" spans="1:65" s="2" customFormat="1" ht="16.5" customHeight="1">
      <c r="A735" s="34"/>
      <c r="B735" s="35"/>
      <c r="C735" s="255" t="s">
        <v>983</v>
      </c>
      <c r="D735" s="255" t="s">
        <v>309</v>
      </c>
      <c r="E735" s="256" t="s">
        <v>984</v>
      </c>
      <c r="F735" s="257" t="s">
        <v>985</v>
      </c>
      <c r="G735" s="258" t="s">
        <v>360</v>
      </c>
      <c r="H735" s="259">
        <v>23.625</v>
      </c>
      <c r="I735" s="260"/>
      <c r="J735" s="261">
        <f>ROUND(I735*H735,2)</f>
        <v>0</v>
      </c>
      <c r="K735" s="257" t="s">
        <v>188</v>
      </c>
      <c r="L735" s="262"/>
      <c r="M735" s="263" t="s">
        <v>1</v>
      </c>
      <c r="N735" s="264" t="s">
        <v>41</v>
      </c>
      <c r="O735" s="71"/>
      <c r="P735" s="217">
        <f>O735*H735</f>
        <v>0</v>
      </c>
      <c r="Q735" s="217">
        <v>4.0000000000000003E-5</v>
      </c>
      <c r="R735" s="217">
        <f>Q735*H735</f>
        <v>9.4500000000000009E-4</v>
      </c>
      <c r="S735" s="217">
        <v>0</v>
      </c>
      <c r="T735" s="218">
        <f>S735*H735</f>
        <v>0</v>
      </c>
      <c r="U735" s="34"/>
      <c r="V735" s="34"/>
      <c r="W735" s="34"/>
      <c r="X735" s="34"/>
      <c r="Y735" s="34"/>
      <c r="Z735" s="34"/>
      <c r="AA735" s="34"/>
      <c r="AB735" s="34"/>
      <c r="AC735" s="34"/>
      <c r="AD735" s="34"/>
      <c r="AE735" s="34"/>
      <c r="AR735" s="219" t="s">
        <v>234</v>
      </c>
      <c r="AT735" s="219" t="s">
        <v>309</v>
      </c>
      <c r="AU735" s="219" t="s">
        <v>85</v>
      </c>
      <c r="AY735" s="17" t="s">
        <v>182</v>
      </c>
      <c r="BE735" s="220">
        <f>IF(N735="základní",J735,0)</f>
        <v>0</v>
      </c>
      <c r="BF735" s="220">
        <f>IF(N735="snížená",J735,0)</f>
        <v>0</v>
      </c>
      <c r="BG735" s="220">
        <f>IF(N735="zákl. přenesená",J735,0)</f>
        <v>0</v>
      </c>
      <c r="BH735" s="220">
        <f>IF(N735="sníž. přenesená",J735,0)</f>
        <v>0</v>
      </c>
      <c r="BI735" s="220">
        <f>IF(N735="nulová",J735,0)</f>
        <v>0</v>
      </c>
      <c r="BJ735" s="17" t="s">
        <v>83</v>
      </c>
      <c r="BK735" s="220">
        <f>ROUND(I735*H735,2)</f>
        <v>0</v>
      </c>
      <c r="BL735" s="17" t="s">
        <v>189</v>
      </c>
      <c r="BM735" s="219" t="s">
        <v>986</v>
      </c>
    </row>
    <row r="736" spans="1:65" s="13" customFormat="1">
      <c r="B736" s="221"/>
      <c r="C736" s="222"/>
      <c r="D736" s="223" t="s">
        <v>191</v>
      </c>
      <c r="E736" s="224" t="s">
        <v>1</v>
      </c>
      <c r="F736" s="225" t="s">
        <v>974</v>
      </c>
      <c r="G736" s="222"/>
      <c r="H736" s="226">
        <v>22.5</v>
      </c>
      <c r="I736" s="227"/>
      <c r="J736" s="222"/>
      <c r="K736" s="222"/>
      <c r="L736" s="228"/>
      <c r="M736" s="229"/>
      <c r="N736" s="230"/>
      <c r="O736" s="230"/>
      <c r="P736" s="230"/>
      <c r="Q736" s="230"/>
      <c r="R736" s="230"/>
      <c r="S736" s="230"/>
      <c r="T736" s="231"/>
      <c r="AT736" s="232" t="s">
        <v>191</v>
      </c>
      <c r="AU736" s="232" t="s">
        <v>85</v>
      </c>
      <c r="AV736" s="13" t="s">
        <v>85</v>
      </c>
      <c r="AW736" s="13" t="s">
        <v>32</v>
      </c>
      <c r="AX736" s="13" t="s">
        <v>83</v>
      </c>
      <c r="AY736" s="232" t="s">
        <v>182</v>
      </c>
    </row>
    <row r="737" spans="1:65" s="13" customFormat="1">
      <c r="B737" s="221"/>
      <c r="C737" s="222"/>
      <c r="D737" s="223" t="s">
        <v>191</v>
      </c>
      <c r="E737" s="222"/>
      <c r="F737" s="225" t="s">
        <v>987</v>
      </c>
      <c r="G737" s="222"/>
      <c r="H737" s="226">
        <v>23.625</v>
      </c>
      <c r="I737" s="227"/>
      <c r="J737" s="222"/>
      <c r="K737" s="222"/>
      <c r="L737" s="228"/>
      <c r="M737" s="229"/>
      <c r="N737" s="230"/>
      <c r="O737" s="230"/>
      <c r="P737" s="230"/>
      <c r="Q737" s="230"/>
      <c r="R737" s="230"/>
      <c r="S737" s="230"/>
      <c r="T737" s="231"/>
      <c r="AT737" s="232" t="s">
        <v>191</v>
      </c>
      <c r="AU737" s="232" t="s">
        <v>85</v>
      </c>
      <c r="AV737" s="13" t="s">
        <v>85</v>
      </c>
      <c r="AW737" s="13" t="s">
        <v>4</v>
      </c>
      <c r="AX737" s="13" t="s">
        <v>83</v>
      </c>
      <c r="AY737" s="232" t="s">
        <v>182</v>
      </c>
    </row>
    <row r="738" spans="1:65" s="2" customFormat="1" ht="21.75" customHeight="1">
      <c r="A738" s="34"/>
      <c r="B738" s="35"/>
      <c r="C738" s="208" t="s">
        <v>988</v>
      </c>
      <c r="D738" s="208" t="s">
        <v>184</v>
      </c>
      <c r="E738" s="209" t="s">
        <v>989</v>
      </c>
      <c r="F738" s="210" t="s">
        <v>990</v>
      </c>
      <c r="G738" s="211" t="s">
        <v>414</v>
      </c>
      <c r="H738" s="212">
        <v>2</v>
      </c>
      <c r="I738" s="213"/>
      <c r="J738" s="214">
        <f>ROUND(I738*H738,2)</f>
        <v>0</v>
      </c>
      <c r="K738" s="210" t="s">
        <v>188</v>
      </c>
      <c r="L738" s="39"/>
      <c r="M738" s="215" t="s">
        <v>1</v>
      </c>
      <c r="N738" s="216" t="s">
        <v>41</v>
      </c>
      <c r="O738" s="71"/>
      <c r="P738" s="217">
        <f>O738*H738</f>
        <v>0</v>
      </c>
      <c r="Q738" s="217">
        <v>1.4659999999999999E-2</v>
      </c>
      <c r="R738" s="217">
        <f>Q738*H738</f>
        <v>2.9319999999999999E-2</v>
      </c>
      <c r="S738" s="217">
        <v>0</v>
      </c>
      <c r="T738" s="218">
        <f>S738*H738</f>
        <v>0</v>
      </c>
      <c r="U738" s="34"/>
      <c r="V738" s="34"/>
      <c r="W738" s="34"/>
      <c r="X738" s="34"/>
      <c r="Y738" s="34"/>
      <c r="Z738" s="34"/>
      <c r="AA738" s="34"/>
      <c r="AB738" s="34"/>
      <c r="AC738" s="34"/>
      <c r="AD738" s="34"/>
      <c r="AE738" s="34"/>
      <c r="AR738" s="219" t="s">
        <v>189</v>
      </c>
      <c r="AT738" s="219" t="s">
        <v>184</v>
      </c>
      <c r="AU738" s="219" t="s">
        <v>85</v>
      </c>
      <c r="AY738" s="17" t="s">
        <v>182</v>
      </c>
      <c r="BE738" s="220">
        <f>IF(N738="základní",J738,0)</f>
        <v>0</v>
      </c>
      <c r="BF738" s="220">
        <f>IF(N738="snížená",J738,0)</f>
        <v>0</v>
      </c>
      <c r="BG738" s="220">
        <f>IF(N738="zákl. přenesená",J738,0)</f>
        <v>0</v>
      </c>
      <c r="BH738" s="220">
        <f>IF(N738="sníž. přenesená",J738,0)</f>
        <v>0</v>
      </c>
      <c r="BI738" s="220">
        <f>IF(N738="nulová",J738,0)</f>
        <v>0</v>
      </c>
      <c r="BJ738" s="17" t="s">
        <v>83</v>
      </c>
      <c r="BK738" s="220">
        <f>ROUND(I738*H738,2)</f>
        <v>0</v>
      </c>
      <c r="BL738" s="17" t="s">
        <v>189</v>
      </c>
      <c r="BM738" s="219" t="s">
        <v>991</v>
      </c>
    </row>
    <row r="739" spans="1:65" s="13" customFormat="1">
      <c r="B739" s="221"/>
      <c r="C739" s="222"/>
      <c r="D739" s="223" t="s">
        <v>191</v>
      </c>
      <c r="E739" s="224" t="s">
        <v>1</v>
      </c>
      <c r="F739" s="225" t="s">
        <v>992</v>
      </c>
      <c r="G739" s="222"/>
      <c r="H739" s="226">
        <v>1</v>
      </c>
      <c r="I739" s="227"/>
      <c r="J739" s="222"/>
      <c r="K739" s="222"/>
      <c r="L739" s="228"/>
      <c r="M739" s="229"/>
      <c r="N739" s="230"/>
      <c r="O739" s="230"/>
      <c r="P739" s="230"/>
      <c r="Q739" s="230"/>
      <c r="R739" s="230"/>
      <c r="S739" s="230"/>
      <c r="T739" s="231"/>
      <c r="AT739" s="232" t="s">
        <v>191</v>
      </c>
      <c r="AU739" s="232" t="s">
        <v>85</v>
      </c>
      <c r="AV739" s="13" t="s">
        <v>85</v>
      </c>
      <c r="AW739" s="13" t="s">
        <v>32</v>
      </c>
      <c r="AX739" s="13" t="s">
        <v>76</v>
      </c>
      <c r="AY739" s="232" t="s">
        <v>182</v>
      </c>
    </row>
    <row r="740" spans="1:65" s="13" customFormat="1">
      <c r="B740" s="221"/>
      <c r="C740" s="222"/>
      <c r="D740" s="223" t="s">
        <v>191</v>
      </c>
      <c r="E740" s="224" t="s">
        <v>1</v>
      </c>
      <c r="F740" s="225" t="s">
        <v>993</v>
      </c>
      <c r="G740" s="222"/>
      <c r="H740" s="226">
        <v>1</v>
      </c>
      <c r="I740" s="227"/>
      <c r="J740" s="222"/>
      <c r="K740" s="222"/>
      <c r="L740" s="228"/>
      <c r="M740" s="229"/>
      <c r="N740" s="230"/>
      <c r="O740" s="230"/>
      <c r="P740" s="230"/>
      <c r="Q740" s="230"/>
      <c r="R740" s="230"/>
      <c r="S740" s="230"/>
      <c r="T740" s="231"/>
      <c r="AT740" s="232" t="s">
        <v>191</v>
      </c>
      <c r="AU740" s="232" t="s">
        <v>85</v>
      </c>
      <c r="AV740" s="13" t="s">
        <v>85</v>
      </c>
      <c r="AW740" s="13" t="s">
        <v>32</v>
      </c>
      <c r="AX740" s="13" t="s">
        <v>76</v>
      </c>
      <c r="AY740" s="232" t="s">
        <v>182</v>
      </c>
    </row>
    <row r="741" spans="1:65" s="15" customFormat="1">
      <c r="B741" s="244"/>
      <c r="C741" s="245"/>
      <c r="D741" s="223" t="s">
        <v>191</v>
      </c>
      <c r="E741" s="246" t="s">
        <v>1</v>
      </c>
      <c r="F741" s="247" t="s">
        <v>202</v>
      </c>
      <c r="G741" s="245"/>
      <c r="H741" s="248">
        <v>2</v>
      </c>
      <c r="I741" s="249"/>
      <c r="J741" s="245"/>
      <c r="K741" s="245"/>
      <c r="L741" s="250"/>
      <c r="M741" s="251"/>
      <c r="N741" s="252"/>
      <c r="O741" s="252"/>
      <c r="P741" s="252"/>
      <c r="Q741" s="252"/>
      <c r="R741" s="252"/>
      <c r="S741" s="252"/>
      <c r="T741" s="253"/>
      <c r="AT741" s="254" t="s">
        <v>191</v>
      </c>
      <c r="AU741" s="254" t="s">
        <v>85</v>
      </c>
      <c r="AV741" s="15" t="s">
        <v>189</v>
      </c>
      <c r="AW741" s="15" t="s">
        <v>32</v>
      </c>
      <c r="AX741" s="15" t="s">
        <v>83</v>
      </c>
      <c r="AY741" s="254" t="s">
        <v>182</v>
      </c>
    </row>
    <row r="742" spans="1:65" s="2" customFormat="1" ht="21.75" customHeight="1">
      <c r="A742" s="34"/>
      <c r="B742" s="35"/>
      <c r="C742" s="208" t="s">
        <v>994</v>
      </c>
      <c r="D742" s="208" t="s">
        <v>184</v>
      </c>
      <c r="E742" s="209" t="s">
        <v>995</v>
      </c>
      <c r="F742" s="210" t="s">
        <v>996</v>
      </c>
      <c r="G742" s="211" t="s">
        <v>331</v>
      </c>
      <c r="H742" s="212">
        <v>97.492999999999995</v>
      </c>
      <c r="I742" s="213"/>
      <c r="J742" s="214">
        <f>ROUND(I742*H742,2)</f>
        <v>0</v>
      </c>
      <c r="K742" s="210" t="s">
        <v>1</v>
      </c>
      <c r="L742" s="39"/>
      <c r="M742" s="215" t="s">
        <v>1</v>
      </c>
      <c r="N742" s="216" t="s">
        <v>41</v>
      </c>
      <c r="O742" s="71"/>
      <c r="P742" s="217">
        <f>O742*H742</f>
        <v>0</v>
      </c>
      <c r="Q742" s="217">
        <v>3.48E-3</v>
      </c>
      <c r="R742" s="217">
        <f>Q742*H742</f>
        <v>0.33927563999999999</v>
      </c>
      <c r="S742" s="217">
        <v>0</v>
      </c>
      <c r="T742" s="218">
        <f>S742*H742</f>
        <v>0</v>
      </c>
      <c r="U742" s="34"/>
      <c r="V742" s="34"/>
      <c r="W742" s="34"/>
      <c r="X742" s="34"/>
      <c r="Y742" s="34"/>
      <c r="Z742" s="34"/>
      <c r="AA742" s="34"/>
      <c r="AB742" s="34"/>
      <c r="AC742" s="34"/>
      <c r="AD742" s="34"/>
      <c r="AE742" s="34"/>
      <c r="AR742" s="219" t="s">
        <v>189</v>
      </c>
      <c r="AT742" s="219" t="s">
        <v>184</v>
      </c>
      <c r="AU742" s="219" t="s">
        <v>85</v>
      </c>
      <c r="AY742" s="17" t="s">
        <v>182</v>
      </c>
      <c r="BE742" s="220">
        <f>IF(N742="základní",J742,0)</f>
        <v>0</v>
      </c>
      <c r="BF742" s="220">
        <f>IF(N742="snížená",J742,0)</f>
        <v>0</v>
      </c>
      <c r="BG742" s="220">
        <f>IF(N742="zákl. přenesená",J742,0)</f>
        <v>0</v>
      </c>
      <c r="BH742" s="220">
        <f>IF(N742="sníž. přenesená",J742,0)</f>
        <v>0</v>
      </c>
      <c r="BI742" s="220">
        <f>IF(N742="nulová",J742,0)</f>
        <v>0</v>
      </c>
      <c r="BJ742" s="17" t="s">
        <v>83</v>
      </c>
      <c r="BK742" s="220">
        <f>ROUND(I742*H742,2)</f>
        <v>0</v>
      </c>
      <c r="BL742" s="17" t="s">
        <v>189</v>
      </c>
      <c r="BM742" s="219" t="s">
        <v>997</v>
      </c>
    </row>
    <row r="743" spans="1:65" s="13" customFormat="1">
      <c r="B743" s="221"/>
      <c r="C743" s="222"/>
      <c r="D743" s="223" t="s">
        <v>191</v>
      </c>
      <c r="E743" s="224" t="s">
        <v>1</v>
      </c>
      <c r="F743" s="225" t="s">
        <v>998</v>
      </c>
      <c r="G743" s="222"/>
      <c r="H743" s="226">
        <v>93.795000000000002</v>
      </c>
      <c r="I743" s="227"/>
      <c r="J743" s="222"/>
      <c r="K743" s="222"/>
      <c r="L743" s="228"/>
      <c r="M743" s="229"/>
      <c r="N743" s="230"/>
      <c r="O743" s="230"/>
      <c r="P743" s="230"/>
      <c r="Q743" s="230"/>
      <c r="R743" s="230"/>
      <c r="S743" s="230"/>
      <c r="T743" s="231"/>
      <c r="AT743" s="232" t="s">
        <v>191</v>
      </c>
      <c r="AU743" s="232" t="s">
        <v>85</v>
      </c>
      <c r="AV743" s="13" t="s">
        <v>85</v>
      </c>
      <c r="AW743" s="13" t="s">
        <v>32</v>
      </c>
      <c r="AX743" s="13" t="s">
        <v>76</v>
      </c>
      <c r="AY743" s="232" t="s">
        <v>182</v>
      </c>
    </row>
    <row r="744" spans="1:65" s="13" customFormat="1">
      <c r="B744" s="221"/>
      <c r="C744" s="222"/>
      <c r="D744" s="223" t="s">
        <v>191</v>
      </c>
      <c r="E744" s="224" t="s">
        <v>1</v>
      </c>
      <c r="F744" s="225" t="s">
        <v>893</v>
      </c>
      <c r="G744" s="222"/>
      <c r="H744" s="226">
        <v>3.698</v>
      </c>
      <c r="I744" s="227"/>
      <c r="J744" s="222"/>
      <c r="K744" s="222"/>
      <c r="L744" s="228"/>
      <c r="M744" s="229"/>
      <c r="N744" s="230"/>
      <c r="O744" s="230"/>
      <c r="P744" s="230"/>
      <c r="Q744" s="230"/>
      <c r="R744" s="230"/>
      <c r="S744" s="230"/>
      <c r="T744" s="231"/>
      <c r="AT744" s="232" t="s">
        <v>191</v>
      </c>
      <c r="AU744" s="232" t="s">
        <v>85</v>
      </c>
      <c r="AV744" s="13" t="s">
        <v>85</v>
      </c>
      <c r="AW744" s="13" t="s">
        <v>32</v>
      </c>
      <c r="AX744" s="13" t="s">
        <v>76</v>
      </c>
      <c r="AY744" s="232" t="s">
        <v>182</v>
      </c>
    </row>
    <row r="745" spans="1:65" s="15" customFormat="1">
      <c r="B745" s="244"/>
      <c r="C745" s="245"/>
      <c r="D745" s="223" t="s">
        <v>191</v>
      </c>
      <c r="E745" s="246" t="s">
        <v>1</v>
      </c>
      <c r="F745" s="247" t="s">
        <v>202</v>
      </c>
      <c r="G745" s="245"/>
      <c r="H745" s="248">
        <v>97.492999999999995</v>
      </c>
      <c r="I745" s="249"/>
      <c r="J745" s="245"/>
      <c r="K745" s="245"/>
      <c r="L745" s="250"/>
      <c r="M745" s="251"/>
      <c r="N745" s="252"/>
      <c r="O745" s="252"/>
      <c r="P745" s="252"/>
      <c r="Q745" s="252"/>
      <c r="R745" s="252"/>
      <c r="S745" s="252"/>
      <c r="T745" s="253"/>
      <c r="AT745" s="254" t="s">
        <v>191</v>
      </c>
      <c r="AU745" s="254" t="s">
        <v>85</v>
      </c>
      <c r="AV745" s="15" t="s">
        <v>189</v>
      </c>
      <c r="AW745" s="15" t="s">
        <v>32</v>
      </c>
      <c r="AX745" s="15" t="s">
        <v>83</v>
      </c>
      <c r="AY745" s="254" t="s">
        <v>182</v>
      </c>
    </row>
    <row r="746" spans="1:65" s="2" customFormat="1" ht="16.5" customHeight="1">
      <c r="A746" s="34"/>
      <c r="B746" s="35"/>
      <c r="C746" s="208" t="s">
        <v>999</v>
      </c>
      <c r="D746" s="208" t="s">
        <v>184</v>
      </c>
      <c r="E746" s="209" t="s">
        <v>1000</v>
      </c>
      <c r="F746" s="210" t="s">
        <v>1001</v>
      </c>
      <c r="G746" s="211" t="s">
        <v>331</v>
      </c>
      <c r="H746" s="212">
        <v>11.3</v>
      </c>
      <c r="I746" s="213"/>
      <c r="J746" s="214">
        <f>ROUND(I746*H746,2)</f>
        <v>0</v>
      </c>
      <c r="K746" s="210" t="s">
        <v>188</v>
      </c>
      <c r="L746" s="39"/>
      <c r="M746" s="215" t="s">
        <v>1</v>
      </c>
      <c r="N746" s="216" t="s">
        <v>41</v>
      </c>
      <c r="O746" s="71"/>
      <c r="P746" s="217">
        <f>O746*H746</f>
        <v>0</v>
      </c>
      <c r="Q746" s="217">
        <v>0</v>
      </c>
      <c r="R746" s="217">
        <f>Q746*H746</f>
        <v>0</v>
      </c>
      <c r="S746" s="217">
        <v>0</v>
      </c>
      <c r="T746" s="218">
        <f>S746*H746</f>
        <v>0</v>
      </c>
      <c r="U746" s="34"/>
      <c r="V746" s="34"/>
      <c r="W746" s="34"/>
      <c r="X746" s="34"/>
      <c r="Y746" s="34"/>
      <c r="Z746" s="34"/>
      <c r="AA746" s="34"/>
      <c r="AB746" s="34"/>
      <c r="AC746" s="34"/>
      <c r="AD746" s="34"/>
      <c r="AE746" s="34"/>
      <c r="AR746" s="219" t="s">
        <v>189</v>
      </c>
      <c r="AT746" s="219" t="s">
        <v>184</v>
      </c>
      <c r="AU746" s="219" t="s">
        <v>85</v>
      </c>
      <c r="AY746" s="17" t="s">
        <v>182</v>
      </c>
      <c r="BE746" s="220">
        <f>IF(N746="základní",J746,0)</f>
        <v>0</v>
      </c>
      <c r="BF746" s="220">
        <f>IF(N746="snížená",J746,0)</f>
        <v>0</v>
      </c>
      <c r="BG746" s="220">
        <f>IF(N746="zákl. přenesená",J746,0)</f>
        <v>0</v>
      </c>
      <c r="BH746" s="220">
        <f>IF(N746="sníž. přenesená",J746,0)</f>
        <v>0</v>
      </c>
      <c r="BI746" s="220">
        <f>IF(N746="nulová",J746,0)</f>
        <v>0</v>
      </c>
      <c r="BJ746" s="17" t="s">
        <v>83</v>
      </c>
      <c r="BK746" s="220">
        <f>ROUND(I746*H746,2)</f>
        <v>0</v>
      </c>
      <c r="BL746" s="17" t="s">
        <v>189</v>
      </c>
      <c r="BM746" s="219" t="s">
        <v>1002</v>
      </c>
    </row>
    <row r="747" spans="1:65" s="13" customFormat="1">
      <c r="B747" s="221"/>
      <c r="C747" s="222"/>
      <c r="D747" s="223" t="s">
        <v>191</v>
      </c>
      <c r="E747" s="224" t="s">
        <v>1</v>
      </c>
      <c r="F747" s="225" t="s">
        <v>1003</v>
      </c>
      <c r="G747" s="222"/>
      <c r="H747" s="226">
        <v>11.3</v>
      </c>
      <c r="I747" s="227"/>
      <c r="J747" s="222"/>
      <c r="K747" s="222"/>
      <c r="L747" s="228"/>
      <c r="M747" s="229"/>
      <c r="N747" s="230"/>
      <c r="O747" s="230"/>
      <c r="P747" s="230"/>
      <c r="Q747" s="230"/>
      <c r="R747" s="230"/>
      <c r="S747" s="230"/>
      <c r="T747" s="231"/>
      <c r="AT747" s="232" t="s">
        <v>191</v>
      </c>
      <c r="AU747" s="232" t="s">
        <v>85</v>
      </c>
      <c r="AV747" s="13" t="s">
        <v>85</v>
      </c>
      <c r="AW747" s="13" t="s">
        <v>32</v>
      </c>
      <c r="AX747" s="13" t="s">
        <v>83</v>
      </c>
      <c r="AY747" s="232" t="s">
        <v>182</v>
      </c>
    </row>
    <row r="748" spans="1:65" s="2" customFormat="1" ht="16.5" customHeight="1">
      <c r="A748" s="34"/>
      <c r="B748" s="35"/>
      <c r="C748" s="208" t="s">
        <v>1004</v>
      </c>
      <c r="D748" s="208" t="s">
        <v>184</v>
      </c>
      <c r="E748" s="209" t="s">
        <v>1005</v>
      </c>
      <c r="F748" s="210" t="s">
        <v>1006</v>
      </c>
      <c r="G748" s="211" t="s">
        <v>331</v>
      </c>
      <c r="H748" s="212">
        <v>6.75</v>
      </c>
      <c r="I748" s="213"/>
      <c r="J748" s="214">
        <f>ROUND(I748*H748,2)</f>
        <v>0</v>
      </c>
      <c r="K748" s="210" t="s">
        <v>188</v>
      </c>
      <c r="L748" s="39"/>
      <c r="M748" s="215" t="s">
        <v>1</v>
      </c>
      <c r="N748" s="216" t="s">
        <v>41</v>
      </c>
      <c r="O748" s="71"/>
      <c r="P748" s="217">
        <f>O748*H748</f>
        <v>0</v>
      </c>
      <c r="Q748" s="217">
        <v>0</v>
      </c>
      <c r="R748" s="217">
        <f>Q748*H748</f>
        <v>0</v>
      </c>
      <c r="S748" s="217">
        <v>0</v>
      </c>
      <c r="T748" s="218">
        <f>S748*H748</f>
        <v>0</v>
      </c>
      <c r="U748" s="34"/>
      <c r="V748" s="34"/>
      <c r="W748" s="34"/>
      <c r="X748" s="34"/>
      <c r="Y748" s="34"/>
      <c r="Z748" s="34"/>
      <c r="AA748" s="34"/>
      <c r="AB748" s="34"/>
      <c r="AC748" s="34"/>
      <c r="AD748" s="34"/>
      <c r="AE748" s="34"/>
      <c r="AR748" s="219" t="s">
        <v>189</v>
      </c>
      <c r="AT748" s="219" t="s">
        <v>184</v>
      </c>
      <c r="AU748" s="219" t="s">
        <v>85</v>
      </c>
      <c r="AY748" s="17" t="s">
        <v>182</v>
      </c>
      <c r="BE748" s="220">
        <f>IF(N748="základní",J748,0)</f>
        <v>0</v>
      </c>
      <c r="BF748" s="220">
        <f>IF(N748="snížená",J748,0)</f>
        <v>0</v>
      </c>
      <c r="BG748" s="220">
        <f>IF(N748="zákl. přenesená",J748,0)</f>
        <v>0</v>
      </c>
      <c r="BH748" s="220">
        <f>IF(N748="sníž. přenesená",J748,0)</f>
        <v>0</v>
      </c>
      <c r="BI748" s="220">
        <f>IF(N748="nulová",J748,0)</f>
        <v>0</v>
      </c>
      <c r="BJ748" s="17" t="s">
        <v>83</v>
      </c>
      <c r="BK748" s="220">
        <f>ROUND(I748*H748,2)</f>
        <v>0</v>
      </c>
      <c r="BL748" s="17" t="s">
        <v>189</v>
      </c>
      <c r="BM748" s="219" t="s">
        <v>1007</v>
      </c>
    </row>
    <row r="749" spans="1:65" s="13" customFormat="1">
      <c r="B749" s="221"/>
      <c r="C749" s="222"/>
      <c r="D749" s="223" t="s">
        <v>191</v>
      </c>
      <c r="E749" s="224" t="s">
        <v>1</v>
      </c>
      <c r="F749" s="225" t="s">
        <v>1008</v>
      </c>
      <c r="G749" s="222"/>
      <c r="H749" s="226">
        <v>6.75</v>
      </c>
      <c r="I749" s="227"/>
      <c r="J749" s="222"/>
      <c r="K749" s="222"/>
      <c r="L749" s="228"/>
      <c r="M749" s="229"/>
      <c r="N749" s="230"/>
      <c r="O749" s="230"/>
      <c r="P749" s="230"/>
      <c r="Q749" s="230"/>
      <c r="R749" s="230"/>
      <c r="S749" s="230"/>
      <c r="T749" s="231"/>
      <c r="AT749" s="232" t="s">
        <v>191</v>
      </c>
      <c r="AU749" s="232" t="s">
        <v>85</v>
      </c>
      <c r="AV749" s="13" t="s">
        <v>85</v>
      </c>
      <c r="AW749" s="13" t="s">
        <v>32</v>
      </c>
      <c r="AX749" s="13" t="s">
        <v>83</v>
      </c>
      <c r="AY749" s="232" t="s">
        <v>182</v>
      </c>
    </row>
    <row r="750" spans="1:65" s="2" customFormat="1" ht="16.5" customHeight="1">
      <c r="A750" s="34"/>
      <c r="B750" s="35"/>
      <c r="C750" s="208" t="s">
        <v>1009</v>
      </c>
      <c r="D750" s="208" t="s">
        <v>184</v>
      </c>
      <c r="E750" s="209" t="s">
        <v>1010</v>
      </c>
      <c r="F750" s="210" t="s">
        <v>1011</v>
      </c>
      <c r="G750" s="211" t="s">
        <v>331</v>
      </c>
      <c r="H750" s="212">
        <v>622.96100000000001</v>
      </c>
      <c r="I750" s="213"/>
      <c r="J750" s="214">
        <f>ROUND(I750*H750,2)</f>
        <v>0</v>
      </c>
      <c r="K750" s="210" t="s">
        <v>188</v>
      </c>
      <c r="L750" s="39"/>
      <c r="M750" s="215" t="s">
        <v>1</v>
      </c>
      <c r="N750" s="216" t="s">
        <v>41</v>
      </c>
      <c r="O750" s="71"/>
      <c r="P750" s="217">
        <f>O750*H750</f>
        <v>0</v>
      </c>
      <c r="Q750" s="217">
        <v>0</v>
      </c>
      <c r="R750" s="217">
        <f>Q750*H750</f>
        <v>0</v>
      </c>
      <c r="S750" s="217">
        <v>0</v>
      </c>
      <c r="T750" s="218">
        <f>S750*H750</f>
        <v>0</v>
      </c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R750" s="219" t="s">
        <v>189</v>
      </c>
      <c r="AT750" s="219" t="s">
        <v>184</v>
      </c>
      <c r="AU750" s="219" t="s">
        <v>85</v>
      </c>
      <c r="AY750" s="17" t="s">
        <v>182</v>
      </c>
      <c r="BE750" s="220">
        <f>IF(N750="základní",J750,0)</f>
        <v>0</v>
      </c>
      <c r="BF750" s="220">
        <f>IF(N750="snížená",J750,0)</f>
        <v>0</v>
      </c>
      <c r="BG750" s="220">
        <f>IF(N750="zákl. přenesená",J750,0)</f>
        <v>0</v>
      </c>
      <c r="BH750" s="220">
        <f>IF(N750="sníž. přenesená",J750,0)</f>
        <v>0</v>
      </c>
      <c r="BI750" s="220">
        <f>IF(N750="nulová",J750,0)</f>
        <v>0</v>
      </c>
      <c r="BJ750" s="17" t="s">
        <v>83</v>
      </c>
      <c r="BK750" s="220">
        <f>ROUND(I750*H750,2)</f>
        <v>0</v>
      </c>
      <c r="BL750" s="17" t="s">
        <v>189</v>
      </c>
      <c r="BM750" s="219" t="s">
        <v>1012</v>
      </c>
    </row>
    <row r="751" spans="1:65" s="13" customFormat="1">
      <c r="B751" s="221"/>
      <c r="C751" s="222"/>
      <c r="D751" s="223" t="s">
        <v>191</v>
      </c>
      <c r="E751" s="224" t="s">
        <v>1</v>
      </c>
      <c r="F751" s="225" t="s">
        <v>1013</v>
      </c>
      <c r="G751" s="222"/>
      <c r="H751" s="226">
        <v>11.84</v>
      </c>
      <c r="I751" s="227"/>
      <c r="J751" s="222"/>
      <c r="K751" s="222"/>
      <c r="L751" s="228"/>
      <c r="M751" s="229"/>
      <c r="N751" s="230"/>
      <c r="O751" s="230"/>
      <c r="P751" s="230"/>
      <c r="Q751" s="230"/>
      <c r="R751" s="230"/>
      <c r="S751" s="230"/>
      <c r="T751" s="231"/>
      <c r="AT751" s="232" t="s">
        <v>191</v>
      </c>
      <c r="AU751" s="232" t="s">
        <v>85</v>
      </c>
      <c r="AV751" s="13" t="s">
        <v>85</v>
      </c>
      <c r="AW751" s="13" t="s">
        <v>32</v>
      </c>
      <c r="AX751" s="13" t="s">
        <v>76</v>
      </c>
      <c r="AY751" s="232" t="s">
        <v>182</v>
      </c>
    </row>
    <row r="752" spans="1:65" s="13" customFormat="1">
      <c r="B752" s="221"/>
      <c r="C752" s="222"/>
      <c r="D752" s="223" t="s">
        <v>191</v>
      </c>
      <c r="E752" s="224" t="s">
        <v>1</v>
      </c>
      <c r="F752" s="225" t="s">
        <v>1014</v>
      </c>
      <c r="G752" s="222"/>
      <c r="H752" s="226">
        <v>406.30900000000003</v>
      </c>
      <c r="I752" s="227"/>
      <c r="J752" s="222"/>
      <c r="K752" s="222"/>
      <c r="L752" s="228"/>
      <c r="M752" s="229"/>
      <c r="N752" s="230"/>
      <c r="O752" s="230"/>
      <c r="P752" s="230"/>
      <c r="Q752" s="230"/>
      <c r="R752" s="230"/>
      <c r="S752" s="230"/>
      <c r="T752" s="231"/>
      <c r="AT752" s="232" t="s">
        <v>191</v>
      </c>
      <c r="AU752" s="232" t="s">
        <v>85</v>
      </c>
      <c r="AV752" s="13" t="s">
        <v>85</v>
      </c>
      <c r="AW752" s="13" t="s">
        <v>32</v>
      </c>
      <c r="AX752" s="13" t="s">
        <v>76</v>
      </c>
      <c r="AY752" s="232" t="s">
        <v>182</v>
      </c>
    </row>
    <row r="753" spans="1:65" s="13" customFormat="1">
      <c r="B753" s="221"/>
      <c r="C753" s="222"/>
      <c r="D753" s="223" t="s">
        <v>191</v>
      </c>
      <c r="E753" s="224" t="s">
        <v>1</v>
      </c>
      <c r="F753" s="225" t="s">
        <v>1015</v>
      </c>
      <c r="G753" s="222"/>
      <c r="H753" s="226">
        <v>116.17</v>
      </c>
      <c r="I753" s="227"/>
      <c r="J753" s="222"/>
      <c r="K753" s="222"/>
      <c r="L753" s="228"/>
      <c r="M753" s="229"/>
      <c r="N753" s="230"/>
      <c r="O753" s="230"/>
      <c r="P753" s="230"/>
      <c r="Q753" s="230"/>
      <c r="R753" s="230"/>
      <c r="S753" s="230"/>
      <c r="T753" s="231"/>
      <c r="AT753" s="232" t="s">
        <v>191</v>
      </c>
      <c r="AU753" s="232" t="s">
        <v>85</v>
      </c>
      <c r="AV753" s="13" t="s">
        <v>85</v>
      </c>
      <c r="AW753" s="13" t="s">
        <v>32</v>
      </c>
      <c r="AX753" s="13" t="s">
        <v>76</v>
      </c>
      <c r="AY753" s="232" t="s">
        <v>182</v>
      </c>
    </row>
    <row r="754" spans="1:65" s="13" customFormat="1">
      <c r="B754" s="221"/>
      <c r="C754" s="222"/>
      <c r="D754" s="223" t="s">
        <v>191</v>
      </c>
      <c r="E754" s="224" t="s">
        <v>1</v>
      </c>
      <c r="F754" s="225" t="s">
        <v>893</v>
      </c>
      <c r="G754" s="222"/>
      <c r="H754" s="226">
        <v>3.698</v>
      </c>
      <c r="I754" s="227"/>
      <c r="J754" s="222"/>
      <c r="K754" s="222"/>
      <c r="L754" s="228"/>
      <c r="M754" s="229"/>
      <c r="N754" s="230"/>
      <c r="O754" s="230"/>
      <c r="P754" s="230"/>
      <c r="Q754" s="230"/>
      <c r="R754" s="230"/>
      <c r="S754" s="230"/>
      <c r="T754" s="231"/>
      <c r="AT754" s="232" t="s">
        <v>191</v>
      </c>
      <c r="AU754" s="232" t="s">
        <v>85</v>
      </c>
      <c r="AV754" s="13" t="s">
        <v>85</v>
      </c>
      <c r="AW754" s="13" t="s">
        <v>32</v>
      </c>
      <c r="AX754" s="13" t="s">
        <v>76</v>
      </c>
      <c r="AY754" s="232" t="s">
        <v>182</v>
      </c>
    </row>
    <row r="755" spans="1:65" s="13" customFormat="1">
      <c r="B755" s="221"/>
      <c r="C755" s="222"/>
      <c r="D755" s="223" t="s">
        <v>191</v>
      </c>
      <c r="E755" s="224" t="s">
        <v>1</v>
      </c>
      <c r="F755" s="225" t="s">
        <v>821</v>
      </c>
      <c r="G755" s="222"/>
      <c r="H755" s="226">
        <v>84.944000000000003</v>
      </c>
      <c r="I755" s="227"/>
      <c r="J755" s="222"/>
      <c r="K755" s="222"/>
      <c r="L755" s="228"/>
      <c r="M755" s="229"/>
      <c r="N755" s="230"/>
      <c r="O755" s="230"/>
      <c r="P755" s="230"/>
      <c r="Q755" s="230"/>
      <c r="R755" s="230"/>
      <c r="S755" s="230"/>
      <c r="T755" s="231"/>
      <c r="AT755" s="232" t="s">
        <v>191</v>
      </c>
      <c r="AU755" s="232" t="s">
        <v>85</v>
      </c>
      <c r="AV755" s="13" t="s">
        <v>85</v>
      </c>
      <c r="AW755" s="13" t="s">
        <v>32</v>
      </c>
      <c r="AX755" s="13" t="s">
        <v>76</v>
      </c>
      <c r="AY755" s="232" t="s">
        <v>182</v>
      </c>
    </row>
    <row r="756" spans="1:65" s="15" customFormat="1">
      <c r="B756" s="244"/>
      <c r="C756" s="245"/>
      <c r="D756" s="223" t="s">
        <v>191</v>
      </c>
      <c r="E756" s="246" t="s">
        <v>1</v>
      </c>
      <c r="F756" s="247" t="s">
        <v>202</v>
      </c>
      <c r="G756" s="245"/>
      <c r="H756" s="248">
        <v>622.9609999999999</v>
      </c>
      <c r="I756" s="249"/>
      <c r="J756" s="245"/>
      <c r="K756" s="245"/>
      <c r="L756" s="250"/>
      <c r="M756" s="251"/>
      <c r="N756" s="252"/>
      <c r="O756" s="252"/>
      <c r="P756" s="252"/>
      <c r="Q756" s="252"/>
      <c r="R756" s="252"/>
      <c r="S756" s="252"/>
      <c r="T756" s="253"/>
      <c r="AT756" s="254" t="s">
        <v>191</v>
      </c>
      <c r="AU756" s="254" t="s">
        <v>85</v>
      </c>
      <c r="AV756" s="15" t="s">
        <v>189</v>
      </c>
      <c r="AW756" s="15" t="s">
        <v>32</v>
      </c>
      <c r="AX756" s="15" t="s">
        <v>83</v>
      </c>
      <c r="AY756" s="254" t="s">
        <v>182</v>
      </c>
    </row>
    <row r="757" spans="1:65" s="12" customFormat="1" ht="22.9" customHeight="1">
      <c r="B757" s="192"/>
      <c r="C757" s="193"/>
      <c r="D757" s="194" t="s">
        <v>75</v>
      </c>
      <c r="E757" s="206" t="s">
        <v>599</v>
      </c>
      <c r="F757" s="206" t="s">
        <v>1016</v>
      </c>
      <c r="G757" s="193"/>
      <c r="H757" s="193"/>
      <c r="I757" s="196"/>
      <c r="J757" s="207">
        <f>BK757</f>
        <v>0</v>
      </c>
      <c r="K757" s="193"/>
      <c r="L757" s="198"/>
      <c r="M757" s="199"/>
      <c r="N757" s="200"/>
      <c r="O757" s="200"/>
      <c r="P757" s="201">
        <f>SUM(P758:P865)</f>
        <v>0</v>
      </c>
      <c r="Q757" s="200"/>
      <c r="R757" s="201">
        <f>SUM(R758:R865)</f>
        <v>206.42252769000001</v>
      </c>
      <c r="S757" s="200"/>
      <c r="T757" s="202">
        <f>SUM(T758:T865)</f>
        <v>0</v>
      </c>
      <c r="AR757" s="203" t="s">
        <v>83</v>
      </c>
      <c r="AT757" s="204" t="s">
        <v>75</v>
      </c>
      <c r="AU757" s="204" t="s">
        <v>83</v>
      </c>
      <c r="AY757" s="203" t="s">
        <v>182</v>
      </c>
      <c r="BK757" s="205">
        <f>SUM(BK758:BK865)</f>
        <v>0</v>
      </c>
    </row>
    <row r="758" spans="1:65" s="2" customFormat="1" ht="16.5" customHeight="1">
      <c r="A758" s="34"/>
      <c r="B758" s="35"/>
      <c r="C758" s="208" t="s">
        <v>1017</v>
      </c>
      <c r="D758" s="208" t="s">
        <v>184</v>
      </c>
      <c r="E758" s="209" t="s">
        <v>1018</v>
      </c>
      <c r="F758" s="210" t="s">
        <v>1019</v>
      </c>
      <c r="G758" s="211" t="s">
        <v>187</v>
      </c>
      <c r="H758" s="212">
        <v>20.841999999999999</v>
      </c>
      <c r="I758" s="213"/>
      <c r="J758" s="214">
        <f>ROUND(I758*H758,2)</f>
        <v>0</v>
      </c>
      <c r="K758" s="210" t="s">
        <v>188</v>
      </c>
      <c r="L758" s="39"/>
      <c r="M758" s="215" t="s">
        <v>1</v>
      </c>
      <c r="N758" s="216" t="s">
        <v>41</v>
      </c>
      <c r="O758" s="71"/>
      <c r="P758" s="217">
        <f>O758*H758</f>
        <v>0</v>
      </c>
      <c r="Q758" s="217">
        <v>2.45329</v>
      </c>
      <c r="R758" s="217">
        <f>Q758*H758</f>
        <v>51.131470179999994</v>
      </c>
      <c r="S758" s="217">
        <v>0</v>
      </c>
      <c r="T758" s="218">
        <f>S758*H758</f>
        <v>0</v>
      </c>
      <c r="U758" s="34"/>
      <c r="V758" s="34"/>
      <c r="W758" s="34"/>
      <c r="X758" s="34"/>
      <c r="Y758" s="34"/>
      <c r="Z758" s="34"/>
      <c r="AA758" s="34"/>
      <c r="AB758" s="34"/>
      <c r="AC758" s="34"/>
      <c r="AD758" s="34"/>
      <c r="AE758" s="34"/>
      <c r="AR758" s="219" t="s">
        <v>189</v>
      </c>
      <c r="AT758" s="219" t="s">
        <v>184</v>
      </c>
      <c r="AU758" s="219" t="s">
        <v>85</v>
      </c>
      <c r="AY758" s="17" t="s">
        <v>182</v>
      </c>
      <c r="BE758" s="220">
        <f>IF(N758="základní",J758,0)</f>
        <v>0</v>
      </c>
      <c r="BF758" s="220">
        <f>IF(N758="snížená",J758,0)</f>
        <v>0</v>
      </c>
      <c r="BG758" s="220">
        <f>IF(N758="zákl. přenesená",J758,0)</f>
        <v>0</v>
      </c>
      <c r="BH758" s="220">
        <f>IF(N758="sníž. přenesená",J758,0)</f>
        <v>0</v>
      </c>
      <c r="BI758" s="220">
        <f>IF(N758="nulová",J758,0)</f>
        <v>0</v>
      </c>
      <c r="BJ758" s="17" t="s">
        <v>83</v>
      </c>
      <c r="BK758" s="220">
        <f>ROUND(I758*H758,2)</f>
        <v>0</v>
      </c>
      <c r="BL758" s="17" t="s">
        <v>189</v>
      </c>
      <c r="BM758" s="219" t="s">
        <v>1020</v>
      </c>
    </row>
    <row r="759" spans="1:65" s="13" customFormat="1">
      <c r="B759" s="221"/>
      <c r="C759" s="222"/>
      <c r="D759" s="223" t="s">
        <v>191</v>
      </c>
      <c r="E759" s="224" t="s">
        <v>1</v>
      </c>
      <c r="F759" s="225" t="s">
        <v>1021</v>
      </c>
      <c r="G759" s="222"/>
      <c r="H759" s="226">
        <v>0.65300000000000002</v>
      </c>
      <c r="I759" s="227"/>
      <c r="J759" s="222"/>
      <c r="K759" s="222"/>
      <c r="L759" s="228"/>
      <c r="M759" s="229"/>
      <c r="N759" s="230"/>
      <c r="O759" s="230"/>
      <c r="P759" s="230"/>
      <c r="Q759" s="230"/>
      <c r="R759" s="230"/>
      <c r="S759" s="230"/>
      <c r="T759" s="231"/>
      <c r="AT759" s="232" t="s">
        <v>191</v>
      </c>
      <c r="AU759" s="232" t="s">
        <v>85</v>
      </c>
      <c r="AV759" s="13" t="s">
        <v>85</v>
      </c>
      <c r="AW759" s="13" t="s">
        <v>32</v>
      </c>
      <c r="AX759" s="13" t="s">
        <v>76</v>
      </c>
      <c r="AY759" s="232" t="s">
        <v>182</v>
      </c>
    </row>
    <row r="760" spans="1:65" s="13" customFormat="1" ht="22.5">
      <c r="B760" s="221"/>
      <c r="C760" s="222"/>
      <c r="D760" s="223" t="s">
        <v>191</v>
      </c>
      <c r="E760" s="224" t="s">
        <v>1</v>
      </c>
      <c r="F760" s="225" t="s">
        <v>1022</v>
      </c>
      <c r="G760" s="222"/>
      <c r="H760" s="226">
        <v>6.5359999999999996</v>
      </c>
      <c r="I760" s="227"/>
      <c r="J760" s="222"/>
      <c r="K760" s="222"/>
      <c r="L760" s="228"/>
      <c r="M760" s="229"/>
      <c r="N760" s="230"/>
      <c r="O760" s="230"/>
      <c r="P760" s="230"/>
      <c r="Q760" s="230"/>
      <c r="R760" s="230"/>
      <c r="S760" s="230"/>
      <c r="T760" s="231"/>
      <c r="AT760" s="232" t="s">
        <v>191</v>
      </c>
      <c r="AU760" s="232" t="s">
        <v>85</v>
      </c>
      <c r="AV760" s="13" t="s">
        <v>85</v>
      </c>
      <c r="AW760" s="13" t="s">
        <v>32</v>
      </c>
      <c r="AX760" s="13" t="s">
        <v>76</v>
      </c>
      <c r="AY760" s="232" t="s">
        <v>182</v>
      </c>
    </row>
    <row r="761" spans="1:65" s="13" customFormat="1">
      <c r="B761" s="221"/>
      <c r="C761" s="222"/>
      <c r="D761" s="223" t="s">
        <v>191</v>
      </c>
      <c r="E761" s="224" t="s">
        <v>1</v>
      </c>
      <c r="F761" s="225" t="s">
        <v>1023</v>
      </c>
      <c r="G761" s="222"/>
      <c r="H761" s="226">
        <v>13.653</v>
      </c>
      <c r="I761" s="227"/>
      <c r="J761" s="222"/>
      <c r="K761" s="222"/>
      <c r="L761" s="228"/>
      <c r="M761" s="229"/>
      <c r="N761" s="230"/>
      <c r="O761" s="230"/>
      <c r="P761" s="230"/>
      <c r="Q761" s="230"/>
      <c r="R761" s="230"/>
      <c r="S761" s="230"/>
      <c r="T761" s="231"/>
      <c r="AT761" s="232" t="s">
        <v>191</v>
      </c>
      <c r="AU761" s="232" t="s">
        <v>85</v>
      </c>
      <c r="AV761" s="13" t="s">
        <v>85</v>
      </c>
      <c r="AW761" s="13" t="s">
        <v>32</v>
      </c>
      <c r="AX761" s="13" t="s">
        <v>76</v>
      </c>
      <c r="AY761" s="232" t="s">
        <v>182</v>
      </c>
    </row>
    <row r="762" spans="1:65" s="15" customFormat="1">
      <c r="B762" s="244"/>
      <c r="C762" s="245"/>
      <c r="D762" s="223" t="s">
        <v>191</v>
      </c>
      <c r="E762" s="246" t="s">
        <v>1</v>
      </c>
      <c r="F762" s="247" t="s">
        <v>202</v>
      </c>
      <c r="G762" s="245"/>
      <c r="H762" s="248">
        <v>20.841999999999999</v>
      </c>
      <c r="I762" s="249"/>
      <c r="J762" s="245"/>
      <c r="K762" s="245"/>
      <c r="L762" s="250"/>
      <c r="M762" s="251"/>
      <c r="N762" s="252"/>
      <c r="O762" s="252"/>
      <c r="P762" s="252"/>
      <c r="Q762" s="252"/>
      <c r="R762" s="252"/>
      <c r="S762" s="252"/>
      <c r="T762" s="253"/>
      <c r="AT762" s="254" t="s">
        <v>191</v>
      </c>
      <c r="AU762" s="254" t="s">
        <v>85</v>
      </c>
      <c r="AV762" s="15" t="s">
        <v>189</v>
      </c>
      <c r="AW762" s="15" t="s">
        <v>32</v>
      </c>
      <c r="AX762" s="15" t="s">
        <v>83</v>
      </c>
      <c r="AY762" s="254" t="s">
        <v>182</v>
      </c>
    </row>
    <row r="763" spans="1:65" s="2" customFormat="1" ht="16.5" customHeight="1">
      <c r="A763" s="34"/>
      <c r="B763" s="35"/>
      <c r="C763" s="208" t="s">
        <v>1024</v>
      </c>
      <c r="D763" s="208" t="s">
        <v>184</v>
      </c>
      <c r="E763" s="209" t="s">
        <v>1025</v>
      </c>
      <c r="F763" s="210" t="s">
        <v>1026</v>
      </c>
      <c r="G763" s="211" t="s">
        <v>187</v>
      </c>
      <c r="H763" s="212">
        <v>20.841999999999999</v>
      </c>
      <c r="I763" s="213"/>
      <c r="J763" s="214">
        <f>ROUND(I763*H763,2)</f>
        <v>0</v>
      </c>
      <c r="K763" s="210" t="s">
        <v>188</v>
      </c>
      <c r="L763" s="39"/>
      <c r="M763" s="215" t="s">
        <v>1</v>
      </c>
      <c r="N763" s="216" t="s">
        <v>41</v>
      </c>
      <c r="O763" s="71"/>
      <c r="P763" s="217">
        <f>O763*H763</f>
        <v>0</v>
      </c>
      <c r="Q763" s="217">
        <v>0</v>
      </c>
      <c r="R763" s="217">
        <f>Q763*H763</f>
        <v>0</v>
      </c>
      <c r="S763" s="217">
        <v>0</v>
      </c>
      <c r="T763" s="218">
        <f>S763*H763</f>
        <v>0</v>
      </c>
      <c r="U763" s="34"/>
      <c r="V763" s="34"/>
      <c r="W763" s="34"/>
      <c r="X763" s="34"/>
      <c r="Y763" s="34"/>
      <c r="Z763" s="34"/>
      <c r="AA763" s="34"/>
      <c r="AB763" s="34"/>
      <c r="AC763" s="34"/>
      <c r="AD763" s="34"/>
      <c r="AE763" s="34"/>
      <c r="AR763" s="219" t="s">
        <v>189</v>
      </c>
      <c r="AT763" s="219" t="s">
        <v>184</v>
      </c>
      <c r="AU763" s="219" t="s">
        <v>85</v>
      </c>
      <c r="AY763" s="17" t="s">
        <v>182</v>
      </c>
      <c r="BE763" s="220">
        <f>IF(N763="základní",J763,0)</f>
        <v>0</v>
      </c>
      <c r="BF763" s="220">
        <f>IF(N763="snížená",J763,0)</f>
        <v>0</v>
      </c>
      <c r="BG763" s="220">
        <f>IF(N763="zákl. přenesená",J763,0)</f>
        <v>0</v>
      </c>
      <c r="BH763" s="220">
        <f>IF(N763="sníž. přenesená",J763,0)</f>
        <v>0</v>
      </c>
      <c r="BI763" s="220">
        <f>IF(N763="nulová",J763,0)</f>
        <v>0</v>
      </c>
      <c r="BJ763" s="17" t="s">
        <v>83</v>
      </c>
      <c r="BK763" s="220">
        <f>ROUND(I763*H763,2)</f>
        <v>0</v>
      </c>
      <c r="BL763" s="17" t="s">
        <v>189</v>
      </c>
      <c r="BM763" s="219" t="s">
        <v>1027</v>
      </c>
    </row>
    <row r="764" spans="1:65" s="13" customFormat="1">
      <c r="B764" s="221"/>
      <c r="C764" s="222"/>
      <c r="D764" s="223" t="s">
        <v>191</v>
      </c>
      <c r="E764" s="224" t="s">
        <v>1</v>
      </c>
      <c r="F764" s="225" t="s">
        <v>1021</v>
      </c>
      <c r="G764" s="222"/>
      <c r="H764" s="226">
        <v>0.65300000000000002</v>
      </c>
      <c r="I764" s="227"/>
      <c r="J764" s="222"/>
      <c r="K764" s="222"/>
      <c r="L764" s="228"/>
      <c r="M764" s="229"/>
      <c r="N764" s="230"/>
      <c r="O764" s="230"/>
      <c r="P764" s="230"/>
      <c r="Q764" s="230"/>
      <c r="R764" s="230"/>
      <c r="S764" s="230"/>
      <c r="T764" s="231"/>
      <c r="AT764" s="232" t="s">
        <v>191</v>
      </c>
      <c r="AU764" s="232" t="s">
        <v>85</v>
      </c>
      <c r="AV764" s="13" t="s">
        <v>85</v>
      </c>
      <c r="AW764" s="13" t="s">
        <v>32</v>
      </c>
      <c r="AX764" s="13" t="s">
        <v>76</v>
      </c>
      <c r="AY764" s="232" t="s">
        <v>182</v>
      </c>
    </row>
    <row r="765" spans="1:65" s="13" customFormat="1" ht="22.5">
      <c r="B765" s="221"/>
      <c r="C765" s="222"/>
      <c r="D765" s="223" t="s">
        <v>191</v>
      </c>
      <c r="E765" s="224" t="s">
        <v>1</v>
      </c>
      <c r="F765" s="225" t="s">
        <v>1022</v>
      </c>
      <c r="G765" s="222"/>
      <c r="H765" s="226">
        <v>6.5359999999999996</v>
      </c>
      <c r="I765" s="227"/>
      <c r="J765" s="222"/>
      <c r="K765" s="222"/>
      <c r="L765" s="228"/>
      <c r="M765" s="229"/>
      <c r="N765" s="230"/>
      <c r="O765" s="230"/>
      <c r="P765" s="230"/>
      <c r="Q765" s="230"/>
      <c r="R765" s="230"/>
      <c r="S765" s="230"/>
      <c r="T765" s="231"/>
      <c r="AT765" s="232" t="s">
        <v>191</v>
      </c>
      <c r="AU765" s="232" t="s">
        <v>85</v>
      </c>
      <c r="AV765" s="13" t="s">
        <v>85</v>
      </c>
      <c r="AW765" s="13" t="s">
        <v>32</v>
      </c>
      <c r="AX765" s="13" t="s">
        <v>76</v>
      </c>
      <c r="AY765" s="232" t="s">
        <v>182</v>
      </c>
    </row>
    <row r="766" spans="1:65" s="13" customFormat="1">
      <c r="B766" s="221"/>
      <c r="C766" s="222"/>
      <c r="D766" s="223" t="s">
        <v>191</v>
      </c>
      <c r="E766" s="224" t="s">
        <v>1</v>
      </c>
      <c r="F766" s="225" t="s">
        <v>1023</v>
      </c>
      <c r="G766" s="222"/>
      <c r="H766" s="226">
        <v>13.653</v>
      </c>
      <c r="I766" s="227"/>
      <c r="J766" s="222"/>
      <c r="K766" s="222"/>
      <c r="L766" s="228"/>
      <c r="M766" s="229"/>
      <c r="N766" s="230"/>
      <c r="O766" s="230"/>
      <c r="P766" s="230"/>
      <c r="Q766" s="230"/>
      <c r="R766" s="230"/>
      <c r="S766" s="230"/>
      <c r="T766" s="231"/>
      <c r="AT766" s="232" t="s">
        <v>191</v>
      </c>
      <c r="AU766" s="232" t="s">
        <v>85</v>
      </c>
      <c r="AV766" s="13" t="s">
        <v>85</v>
      </c>
      <c r="AW766" s="13" t="s">
        <v>32</v>
      </c>
      <c r="AX766" s="13" t="s">
        <v>76</v>
      </c>
      <c r="AY766" s="232" t="s">
        <v>182</v>
      </c>
    </row>
    <row r="767" spans="1:65" s="15" customFormat="1">
      <c r="B767" s="244"/>
      <c r="C767" s="245"/>
      <c r="D767" s="223" t="s">
        <v>191</v>
      </c>
      <c r="E767" s="246" t="s">
        <v>1</v>
      </c>
      <c r="F767" s="247" t="s">
        <v>202</v>
      </c>
      <c r="G767" s="245"/>
      <c r="H767" s="248">
        <v>20.841999999999999</v>
      </c>
      <c r="I767" s="249"/>
      <c r="J767" s="245"/>
      <c r="K767" s="245"/>
      <c r="L767" s="250"/>
      <c r="M767" s="251"/>
      <c r="N767" s="252"/>
      <c r="O767" s="252"/>
      <c r="P767" s="252"/>
      <c r="Q767" s="252"/>
      <c r="R767" s="252"/>
      <c r="S767" s="252"/>
      <c r="T767" s="253"/>
      <c r="AT767" s="254" t="s">
        <v>191</v>
      </c>
      <c r="AU767" s="254" t="s">
        <v>85</v>
      </c>
      <c r="AV767" s="15" t="s">
        <v>189</v>
      </c>
      <c r="AW767" s="15" t="s">
        <v>32</v>
      </c>
      <c r="AX767" s="15" t="s">
        <v>83</v>
      </c>
      <c r="AY767" s="254" t="s">
        <v>182</v>
      </c>
    </row>
    <row r="768" spans="1:65" s="2" customFormat="1" ht="16.5" customHeight="1">
      <c r="A768" s="34"/>
      <c r="B768" s="35"/>
      <c r="C768" s="208" t="s">
        <v>1028</v>
      </c>
      <c r="D768" s="208" t="s">
        <v>184</v>
      </c>
      <c r="E768" s="209" t="s">
        <v>1029</v>
      </c>
      <c r="F768" s="210" t="s">
        <v>1030</v>
      </c>
      <c r="G768" s="211" t="s">
        <v>187</v>
      </c>
      <c r="H768" s="212">
        <v>4.8529999999999998</v>
      </c>
      <c r="I768" s="213"/>
      <c r="J768" s="214">
        <f>ROUND(I768*H768,2)</f>
        <v>0</v>
      </c>
      <c r="K768" s="210" t="s">
        <v>188</v>
      </c>
      <c r="L768" s="39"/>
      <c r="M768" s="215" t="s">
        <v>1</v>
      </c>
      <c r="N768" s="216" t="s">
        <v>41</v>
      </c>
      <c r="O768" s="71"/>
      <c r="P768" s="217">
        <f>O768*H768</f>
        <v>0</v>
      </c>
      <c r="Q768" s="217">
        <v>1.212</v>
      </c>
      <c r="R768" s="217">
        <f>Q768*H768</f>
        <v>5.8818359999999998</v>
      </c>
      <c r="S768" s="217">
        <v>0</v>
      </c>
      <c r="T768" s="218">
        <f>S768*H768</f>
        <v>0</v>
      </c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R768" s="219" t="s">
        <v>189</v>
      </c>
      <c r="AT768" s="219" t="s">
        <v>184</v>
      </c>
      <c r="AU768" s="219" t="s">
        <v>85</v>
      </c>
      <c r="AY768" s="17" t="s">
        <v>182</v>
      </c>
      <c r="BE768" s="220">
        <f>IF(N768="základní",J768,0)</f>
        <v>0</v>
      </c>
      <c r="BF768" s="220">
        <f>IF(N768="snížená",J768,0)</f>
        <v>0</v>
      </c>
      <c r="BG768" s="220">
        <f>IF(N768="zákl. přenesená",J768,0)</f>
        <v>0</v>
      </c>
      <c r="BH768" s="220">
        <f>IF(N768="sníž. přenesená",J768,0)</f>
        <v>0</v>
      </c>
      <c r="BI768" s="220">
        <f>IF(N768="nulová",J768,0)</f>
        <v>0</v>
      </c>
      <c r="BJ768" s="17" t="s">
        <v>83</v>
      </c>
      <c r="BK768" s="220">
        <f>ROUND(I768*H768,2)</f>
        <v>0</v>
      </c>
      <c r="BL768" s="17" t="s">
        <v>189</v>
      </c>
      <c r="BM768" s="219" t="s">
        <v>1031</v>
      </c>
    </row>
    <row r="769" spans="1:65" s="13" customFormat="1">
      <c r="B769" s="221"/>
      <c r="C769" s="222"/>
      <c r="D769" s="223" t="s">
        <v>191</v>
      </c>
      <c r="E769" s="224" t="s">
        <v>1</v>
      </c>
      <c r="F769" s="225" t="s">
        <v>1032</v>
      </c>
      <c r="G769" s="222"/>
      <c r="H769" s="226">
        <v>4.8529999999999998</v>
      </c>
      <c r="I769" s="227"/>
      <c r="J769" s="222"/>
      <c r="K769" s="222"/>
      <c r="L769" s="228"/>
      <c r="M769" s="229"/>
      <c r="N769" s="230"/>
      <c r="O769" s="230"/>
      <c r="P769" s="230"/>
      <c r="Q769" s="230"/>
      <c r="R769" s="230"/>
      <c r="S769" s="230"/>
      <c r="T769" s="231"/>
      <c r="AT769" s="232" t="s">
        <v>191</v>
      </c>
      <c r="AU769" s="232" t="s">
        <v>85</v>
      </c>
      <c r="AV769" s="13" t="s">
        <v>85</v>
      </c>
      <c r="AW769" s="13" t="s">
        <v>32</v>
      </c>
      <c r="AX769" s="13" t="s">
        <v>83</v>
      </c>
      <c r="AY769" s="232" t="s">
        <v>182</v>
      </c>
    </row>
    <row r="770" spans="1:65" s="2" customFormat="1" ht="16.5" customHeight="1">
      <c r="A770" s="34"/>
      <c r="B770" s="35"/>
      <c r="C770" s="208" t="s">
        <v>1033</v>
      </c>
      <c r="D770" s="208" t="s">
        <v>184</v>
      </c>
      <c r="E770" s="209" t="s">
        <v>1034</v>
      </c>
      <c r="F770" s="210" t="s">
        <v>1035</v>
      </c>
      <c r="G770" s="211" t="s">
        <v>187</v>
      </c>
      <c r="H770" s="212">
        <v>0.72699999999999998</v>
      </c>
      <c r="I770" s="213"/>
      <c r="J770" s="214">
        <f>ROUND(I770*H770,2)</f>
        <v>0</v>
      </c>
      <c r="K770" s="210" t="s">
        <v>188</v>
      </c>
      <c r="L770" s="39"/>
      <c r="M770" s="215" t="s">
        <v>1</v>
      </c>
      <c r="N770" s="216" t="s">
        <v>41</v>
      </c>
      <c r="O770" s="71"/>
      <c r="P770" s="217">
        <f>O770*H770</f>
        <v>0</v>
      </c>
      <c r="Q770" s="217">
        <v>1.6160000000000001</v>
      </c>
      <c r="R770" s="217">
        <f>Q770*H770</f>
        <v>1.1748320000000001</v>
      </c>
      <c r="S770" s="217">
        <v>0</v>
      </c>
      <c r="T770" s="218">
        <f>S770*H770</f>
        <v>0</v>
      </c>
      <c r="U770" s="34"/>
      <c r="V770" s="34"/>
      <c r="W770" s="34"/>
      <c r="X770" s="34"/>
      <c r="Y770" s="34"/>
      <c r="Z770" s="34"/>
      <c r="AA770" s="34"/>
      <c r="AB770" s="34"/>
      <c r="AC770" s="34"/>
      <c r="AD770" s="34"/>
      <c r="AE770" s="34"/>
      <c r="AR770" s="219" t="s">
        <v>189</v>
      </c>
      <c r="AT770" s="219" t="s">
        <v>184</v>
      </c>
      <c r="AU770" s="219" t="s">
        <v>85</v>
      </c>
      <c r="AY770" s="17" t="s">
        <v>182</v>
      </c>
      <c r="BE770" s="220">
        <f>IF(N770="základní",J770,0)</f>
        <v>0</v>
      </c>
      <c r="BF770" s="220">
        <f>IF(N770="snížená",J770,0)</f>
        <v>0</v>
      </c>
      <c r="BG770" s="220">
        <f>IF(N770="zákl. přenesená",J770,0)</f>
        <v>0</v>
      </c>
      <c r="BH770" s="220">
        <f>IF(N770="sníž. přenesená",J770,0)</f>
        <v>0</v>
      </c>
      <c r="BI770" s="220">
        <f>IF(N770="nulová",J770,0)</f>
        <v>0</v>
      </c>
      <c r="BJ770" s="17" t="s">
        <v>83</v>
      </c>
      <c r="BK770" s="220">
        <f>ROUND(I770*H770,2)</f>
        <v>0</v>
      </c>
      <c r="BL770" s="17" t="s">
        <v>189</v>
      </c>
      <c r="BM770" s="219" t="s">
        <v>1036</v>
      </c>
    </row>
    <row r="771" spans="1:65" s="13" customFormat="1">
      <c r="B771" s="221"/>
      <c r="C771" s="222"/>
      <c r="D771" s="223" t="s">
        <v>191</v>
      </c>
      <c r="E771" s="224" t="s">
        <v>1</v>
      </c>
      <c r="F771" s="225" t="s">
        <v>1037</v>
      </c>
      <c r="G771" s="222"/>
      <c r="H771" s="226">
        <v>0.72699999999999998</v>
      </c>
      <c r="I771" s="227"/>
      <c r="J771" s="222"/>
      <c r="K771" s="222"/>
      <c r="L771" s="228"/>
      <c r="M771" s="229"/>
      <c r="N771" s="230"/>
      <c r="O771" s="230"/>
      <c r="P771" s="230"/>
      <c r="Q771" s="230"/>
      <c r="R771" s="230"/>
      <c r="S771" s="230"/>
      <c r="T771" s="231"/>
      <c r="AT771" s="232" t="s">
        <v>191</v>
      </c>
      <c r="AU771" s="232" t="s">
        <v>85</v>
      </c>
      <c r="AV771" s="13" t="s">
        <v>85</v>
      </c>
      <c r="AW771" s="13" t="s">
        <v>32</v>
      </c>
      <c r="AX771" s="13" t="s">
        <v>83</v>
      </c>
      <c r="AY771" s="232" t="s">
        <v>182</v>
      </c>
    </row>
    <row r="772" spans="1:65" s="2" customFormat="1" ht="16.5" customHeight="1">
      <c r="A772" s="34"/>
      <c r="B772" s="35"/>
      <c r="C772" s="208" t="s">
        <v>1038</v>
      </c>
      <c r="D772" s="208" t="s">
        <v>184</v>
      </c>
      <c r="E772" s="209" t="s">
        <v>1039</v>
      </c>
      <c r="F772" s="210" t="s">
        <v>1040</v>
      </c>
      <c r="G772" s="211" t="s">
        <v>301</v>
      </c>
      <c r="H772" s="212">
        <v>0.65100000000000002</v>
      </c>
      <c r="I772" s="213"/>
      <c r="J772" s="214">
        <f>ROUND(I772*H772,2)</f>
        <v>0</v>
      </c>
      <c r="K772" s="210" t="s">
        <v>188</v>
      </c>
      <c r="L772" s="39"/>
      <c r="M772" s="215" t="s">
        <v>1</v>
      </c>
      <c r="N772" s="216" t="s">
        <v>41</v>
      </c>
      <c r="O772" s="71"/>
      <c r="P772" s="217">
        <f>O772*H772</f>
        <v>0</v>
      </c>
      <c r="Q772" s="217">
        <v>1.06277</v>
      </c>
      <c r="R772" s="217">
        <f>Q772*H772</f>
        <v>0.69186327000000003</v>
      </c>
      <c r="S772" s="217">
        <v>0</v>
      </c>
      <c r="T772" s="218">
        <f>S772*H772</f>
        <v>0</v>
      </c>
      <c r="U772" s="34"/>
      <c r="V772" s="34"/>
      <c r="W772" s="34"/>
      <c r="X772" s="34"/>
      <c r="Y772" s="34"/>
      <c r="Z772" s="34"/>
      <c r="AA772" s="34"/>
      <c r="AB772" s="34"/>
      <c r="AC772" s="34"/>
      <c r="AD772" s="34"/>
      <c r="AE772" s="34"/>
      <c r="AR772" s="219" t="s">
        <v>189</v>
      </c>
      <c r="AT772" s="219" t="s">
        <v>184</v>
      </c>
      <c r="AU772" s="219" t="s">
        <v>85</v>
      </c>
      <c r="AY772" s="17" t="s">
        <v>182</v>
      </c>
      <c r="BE772" s="220">
        <f>IF(N772="základní",J772,0)</f>
        <v>0</v>
      </c>
      <c r="BF772" s="220">
        <f>IF(N772="snížená",J772,0)</f>
        <v>0</v>
      </c>
      <c r="BG772" s="220">
        <f>IF(N772="zákl. přenesená",J772,0)</f>
        <v>0</v>
      </c>
      <c r="BH772" s="220">
        <f>IF(N772="sníž. přenesená",J772,0)</f>
        <v>0</v>
      </c>
      <c r="BI772" s="220">
        <f>IF(N772="nulová",J772,0)</f>
        <v>0</v>
      </c>
      <c r="BJ772" s="17" t="s">
        <v>83</v>
      </c>
      <c r="BK772" s="220">
        <f>ROUND(I772*H772,2)</f>
        <v>0</v>
      </c>
      <c r="BL772" s="17" t="s">
        <v>189</v>
      </c>
      <c r="BM772" s="219" t="s">
        <v>1041</v>
      </c>
    </row>
    <row r="773" spans="1:65" s="13" customFormat="1">
      <c r="B773" s="221"/>
      <c r="C773" s="222"/>
      <c r="D773" s="223" t="s">
        <v>191</v>
      </c>
      <c r="E773" s="224" t="s">
        <v>1</v>
      </c>
      <c r="F773" s="225" t="s">
        <v>1042</v>
      </c>
      <c r="G773" s="222"/>
      <c r="H773" s="226">
        <v>1.4999999999999999E-2</v>
      </c>
      <c r="I773" s="227"/>
      <c r="J773" s="222"/>
      <c r="K773" s="222"/>
      <c r="L773" s="228"/>
      <c r="M773" s="229"/>
      <c r="N773" s="230"/>
      <c r="O773" s="230"/>
      <c r="P773" s="230"/>
      <c r="Q773" s="230"/>
      <c r="R773" s="230"/>
      <c r="S773" s="230"/>
      <c r="T773" s="231"/>
      <c r="AT773" s="232" t="s">
        <v>191</v>
      </c>
      <c r="AU773" s="232" t="s">
        <v>85</v>
      </c>
      <c r="AV773" s="13" t="s">
        <v>85</v>
      </c>
      <c r="AW773" s="13" t="s">
        <v>32</v>
      </c>
      <c r="AX773" s="13" t="s">
        <v>76</v>
      </c>
      <c r="AY773" s="232" t="s">
        <v>182</v>
      </c>
    </row>
    <row r="774" spans="1:65" s="13" customFormat="1">
      <c r="B774" s="221"/>
      <c r="C774" s="222"/>
      <c r="D774" s="223" t="s">
        <v>191</v>
      </c>
      <c r="E774" s="224" t="s">
        <v>1</v>
      </c>
      <c r="F774" s="225" t="s">
        <v>1043</v>
      </c>
      <c r="G774" s="222"/>
      <c r="H774" s="226">
        <v>4.9000000000000002E-2</v>
      </c>
      <c r="I774" s="227"/>
      <c r="J774" s="222"/>
      <c r="K774" s="222"/>
      <c r="L774" s="228"/>
      <c r="M774" s="229"/>
      <c r="N774" s="230"/>
      <c r="O774" s="230"/>
      <c r="P774" s="230"/>
      <c r="Q774" s="230"/>
      <c r="R774" s="230"/>
      <c r="S774" s="230"/>
      <c r="T774" s="231"/>
      <c r="AT774" s="232" t="s">
        <v>191</v>
      </c>
      <c r="AU774" s="232" t="s">
        <v>85</v>
      </c>
      <c r="AV774" s="13" t="s">
        <v>85</v>
      </c>
      <c r="AW774" s="13" t="s">
        <v>32</v>
      </c>
      <c r="AX774" s="13" t="s">
        <v>76</v>
      </c>
      <c r="AY774" s="232" t="s">
        <v>182</v>
      </c>
    </row>
    <row r="775" spans="1:65" s="13" customFormat="1">
      <c r="B775" s="221"/>
      <c r="C775" s="222"/>
      <c r="D775" s="223" t="s">
        <v>191</v>
      </c>
      <c r="E775" s="224" t="s">
        <v>1</v>
      </c>
      <c r="F775" s="225" t="s">
        <v>1044</v>
      </c>
      <c r="G775" s="222"/>
      <c r="H775" s="226">
        <v>3.5999999999999997E-2</v>
      </c>
      <c r="I775" s="227"/>
      <c r="J775" s="222"/>
      <c r="K775" s="222"/>
      <c r="L775" s="228"/>
      <c r="M775" s="229"/>
      <c r="N775" s="230"/>
      <c r="O775" s="230"/>
      <c r="P775" s="230"/>
      <c r="Q775" s="230"/>
      <c r="R775" s="230"/>
      <c r="S775" s="230"/>
      <c r="T775" s="231"/>
      <c r="AT775" s="232" t="s">
        <v>191</v>
      </c>
      <c r="AU775" s="232" t="s">
        <v>85</v>
      </c>
      <c r="AV775" s="13" t="s">
        <v>85</v>
      </c>
      <c r="AW775" s="13" t="s">
        <v>32</v>
      </c>
      <c r="AX775" s="13" t="s">
        <v>76</v>
      </c>
      <c r="AY775" s="232" t="s">
        <v>182</v>
      </c>
    </row>
    <row r="776" spans="1:65" s="13" customFormat="1" ht="22.5">
      <c r="B776" s="221"/>
      <c r="C776" s="222"/>
      <c r="D776" s="223" t="s">
        <v>191</v>
      </c>
      <c r="E776" s="224" t="s">
        <v>1</v>
      </c>
      <c r="F776" s="225" t="s">
        <v>1045</v>
      </c>
      <c r="G776" s="222"/>
      <c r="H776" s="226">
        <v>0.17799999999999999</v>
      </c>
      <c r="I776" s="227"/>
      <c r="J776" s="222"/>
      <c r="K776" s="222"/>
      <c r="L776" s="228"/>
      <c r="M776" s="229"/>
      <c r="N776" s="230"/>
      <c r="O776" s="230"/>
      <c r="P776" s="230"/>
      <c r="Q776" s="230"/>
      <c r="R776" s="230"/>
      <c r="S776" s="230"/>
      <c r="T776" s="231"/>
      <c r="AT776" s="232" t="s">
        <v>191</v>
      </c>
      <c r="AU776" s="232" t="s">
        <v>85</v>
      </c>
      <c r="AV776" s="13" t="s">
        <v>85</v>
      </c>
      <c r="AW776" s="13" t="s">
        <v>32</v>
      </c>
      <c r="AX776" s="13" t="s">
        <v>76</v>
      </c>
      <c r="AY776" s="232" t="s">
        <v>182</v>
      </c>
    </row>
    <row r="777" spans="1:65" s="13" customFormat="1">
      <c r="B777" s="221"/>
      <c r="C777" s="222"/>
      <c r="D777" s="223" t="s">
        <v>191</v>
      </c>
      <c r="E777" s="224" t="s">
        <v>1</v>
      </c>
      <c r="F777" s="225" t="s">
        <v>1046</v>
      </c>
      <c r="G777" s="222"/>
      <c r="H777" s="226">
        <v>0.373</v>
      </c>
      <c r="I777" s="227"/>
      <c r="J777" s="222"/>
      <c r="K777" s="222"/>
      <c r="L777" s="228"/>
      <c r="M777" s="229"/>
      <c r="N777" s="230"/>
      <c r="O777" s="230"/>
      <c r="P777" s="230"/>
      <c r="Q777" s="230"/>
      <c r="R777" s="230"/>
      <c r="S777" s="230"/>
      <c r="T777" s="231"/>
      <c r="AT777" s="232" t="s">
        <v>191</v>
      </c>
      <c r="AU777" s="232" t="s">
        <v>85</v>
      </c>
      <c r="AV777" s="13" t="s">
        <v>85</v>
      </c>
      <c r="AW777" s="13" t="s">
        <v>32</v>
      </c>
      <c r="AX777" s="13" t="s">
        <v>76</v>
      </c>
      <c r="AY777" s="232" t="s">
        <v>182</v>
      </c>
    </row>
    <row r="778" spans="1:65" s="15" customFormat="1">
      <c r="B778" s="244"/>
      <c r="C778" s="245"/>
      <c r="D778" s="223" t="s">
        <v>191</v>
      </c>
      <c r="E778" s="246" t="s">
        <v>1</v>
      </c>
      <c r="F778" s="247" t="s">
        <v>202</v>
      </c>
      <c r="G778" s="245"/>
      <c r="H778" s="248">
        <v>0.65100000000000002</v>
      </c>
      <c r="I778" s="249"/>
      <c r="J778" s="245"/>
      <c r="K778" s="245"/>
      <c r="L778" s="250"/>
      <c r="M778" s="251"/>
      <c r="N778" s="252"/>
      <c r="O778" s="252"/>
      <c r="P778" s="252"/>
      <c r="Q778" s="252"/>
      <c r="R778" s="252"/>
      <c r="S778" s="252"/>
      <c r="T778" s="253"/>
      <c r="AT778" s="254" t="s">
        <v>191</v>
      </c>
      <c r="AU778" s="254" t="s">
        <v>85</v>
      </c>
      <c r="AV778" s="15" t="s">
        <v>189</v>
      </c>
      <c r="AW778" s="15" t="s">
        <v>32</v>
      </c>
      <c r="AX778" s="15" t="s">
        <v>83</v>
      </c>
      <c r="AY778" s="254" t="s">
        <v>182</v>
      </c>
    </row>
    <row r="779" spans="1:65" s="2" customFormat="1" ht="16.5" customHeight="1">
      <c r="A779" s="34"/>
      <c r="B779" s="35"/>
      <c r="C779" s="208" t="s">
        <v>1047</v>
      </c>
      <c r="D779" s="208" t="s">
        <v>184</v>
      </c>
      <c r="E779" s="209" t="s">
        <v>1048</v>
      </c>
      <c r="F779" s="210" t="s">
        <v>1049</v>
      </c>
      <c r="G779" s="211" t="s">
        <v>331</v>
      </c>
      <c r="H779" s="212">
        <v>24.44</v>
      </c>
      <c r="I779" s="213"/>
      <c r="J779" s="214">
        <f>ROUND(I779*H779,2)</f>
        <v>0</v>
      </c>
      <c r="K779" s="210" t="s">
        <v>188</v>
      </c>
      <c r="L779" s="39"/>
      <c r="M779" s="215" t="s">
        <v>1</v>
      </c>
      <c r="N779" s="216" t="s">
        <v>41</v>
      </c>
      <c r="O779" s="71"/>
      <c r="P779" s="217">
        <f>O779*H779</f>
        <v>0</v>
      </c>
      <c r="Q779" s="217">
        <v>0.105</v>
      </c>
      <c r="R779" s="217">
        <f>Q779*H779</f>
        <v>2.5662000000000003</v>
      </c>
      <c r="S779" s="217">
        <v>0</v>
      </c>
      <c r="T779" s="218">
        <f>S779*H779</f>
        <v>0</v>
      </c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R779" s="219" t="s">
        <v>189</v>
      </c>
      <c r="AT779" s="219" t="s">
        <v>184</v>
      </c>
      <c r="AU779" s="219" t="s">
        <v>85</v>
      </c>
      <c r="AY779" s="17" t="s">
        <v>182</v>
      </c>
      <c r="BE779" s="220">
        <f>IF(N779="základní",J779,0)</f>
        <v>0</v>
      </c>
      <c r="BF779" s="220">
        <f>IF(N779="snížená",J779,0)</f>
        <v>0</v>
      </c>
      <c r="BG779" s="220">
        <f>IF(N779="zákl. přenesená",J779,0)</f>
        <v>0</v>
      </c>
      <c r="BH779" s="220">
        <f>IF(N779="sníž. přenesená",J779,0)</f>
        <v>0</v>
      </c>
      <c r="BI779" s="220">
        <f>IF(N779="nulová",J779,0)</f>
        <v>0</v>
      </c>
      <c r="BJ779" s="17" t="s">
        <v>83</v>
      </c>
      <c r="BK779" s="220">
        <f>ROUND(I779*H779,2)</f>
        <v>0</v>
      </c>
      <c r="BL779" s="17" t="s">
        <v>189</v>
      </c>
      <c r="BM779" s="219" t="s">
        <v>1050</v>
      </c>
    </row>
    <row r="780" spans="1:65" s="13" customFormat="1">
      <c r="B780" s="221"/>
      <c r="C780" s="222"/>
      <c r="D780" s="223" t="s">
        <v>191</v>
      </c>
      <c r="E780" s="224" t="s">
        <v>1</v>
      </c>
      <c r="F780" s="225" t="s">
        <v>1051</v>
      </c>
      <c r="G780" s="222"/>
      <c r="H780" s="226">
        <v>17.91</v>
      </c>
      <c r="I780" s="227"/>
      <c r="J780" s="222"/>
      <c r="K780" s="222"/>
      <c r="L780" s="228"/>
      <c r="M780" s="229"/>
      <c r="N780" s="230"/>
      <c r="O780" s="230"/>
      <c r="P780" s="230"/>
      <c r="Q780" s="230"/>
      <c r="R780" s="230"/>
      <c r="S780" s="230"/>
      <c r="T780" s="231"/>
      <c r="AT780" s="232" t="s">
        <v>191</v>
      </c>
      <c r="AU780" s="232" t="s">
        <v>85</v>
      </c>
      <c r="AV780" s="13" t="s">
        <v>85</v>
      </c>
      <c r="AW780" s="13" t="s">
        <v>32</v>
      </c>
      <c r="AX780" s="13" t="s">
        <v>76</v>
      </c>
      <c r="AY780" s="232" t="s">
        <v>182</v>
      </c>
    </row>
    <row r="781" spans="1:65" s="13" customFormat="1">
      <c r="B781" s="221"/>
      <c r="C781" s="222"/>
      <c r="D781" s="223" t="s">
        <v>191</v>
      </c>
      <c r="E781" s="224" t="s">
        <v>1</v>
      </c>
      <c r="F781" s="225" t="s">
        <v>1052</v>
      </c>
      <c r="G781" s="222"/>
      <c r="H781" s="226">
        <v>6.53</v>
      </c>
      <c r="I781" s="227"/>
      <c r="J781" s="222"/>
      <c r="K781" s="222"/>
      <c r="L781" s="228"/>
      <c r="M781" s="229"/>
      <c r="N781" s="230"/>
      <c r="O781" s="230"/>
      <c r="P781" s="230"/>
      <c r="Q781" s="230"/>
      <c r="R781" s="230"/>
      <c r="S781" s="230"/>
      <c r="T781" s="231"/>
      <c r="AT781" s="232" t="s">
        <v>191</v>
      </c>
      <c r="AU781" s="232" t="s">
        <v>85</v>
      </c>
      <c r="AV781" s="13" t="s">
        <v>85</v>
      </c>
      <c r="AW781" s="13" t="s">
        <v>32</v>
      </c>
      <c r="AX781" s="13" t="s">
        <v>76</v>
      </c>
      <c r="AY781" s="232" t="s">
        <v>182</v>
      </c>
    </row>
    <row r="782" spans="1:65" s="15" customFormat="1">
      <c r="B782" s="244"/>
      <c r="C782" s="245"/>
      <c r="D782" s="223" t="s">
        <v>191</v>
      </c>
      <c r="E782" s="246" t="s">
        <v>1</v>
      </c>
      <c r="F782" s="247" t="s">
        <v>202</v>
      </c>
      <c r="G782" s="245"/>
      <c r="H782" s="248">
        <v>24.44</v>
      </c>
      <c r="I782" s="249"/>
      <c r="J782" s="245"/>
      <c r="K782" s="245"/>
      <c r="L782" s="250"/>
      <c r="M782" s="251"/>
      <c r="N782" s="252"/>
      <c r="O782" s="252"/>
      <c r="P782" s="252"/>
      <c r="Q782" s="252"/>
      <c r="R782" s="252"/>
      <c r="S782" s="252"/>
      <c r="T782" s="253"/>
      <c r="AT782" s="254" t="s">
        <v>191</v>
      </c>
      <c r="AU782" s="254" t="s">
        <v>85</v>
      </c>
      <c r="AV782" s="15" t="s">
        <v>189</v>
      </c>
      <c r="AW782" s="15" t="s">
        <v>32</v>
      </c>
      <c r="AX782" s="15" t="s">
        <v>83</v>
      </c>
      <c r="AY782" s="254" t="s">
        <v>182</v>
      </c>
    </row>
    <row r="783" spans="1:65" s="2" customFormat="1" ht="16.5" customHeight="1">
      <c r="A783" s="34"/>
      <c r="B783" s="35"/>
      <c r="C783" s="208" t="s">
        <v>1053</v>
      </c>
      <c r="D783" s="208" t="s">
        <v>184</v>
      </c>
      <c r="E783" s="209" t="s">
        <v>1054</v>
      </c>
      <c r="F783" s="210" t="s">
        <v>1055</v>
      </c>
      <c r="G783" s="211" t="s">
        <v>331</v>
      </c>
      <c r="H783" s="212">
        <v>260.31299999999999</v>
      </c>
      <c r="I783" s="213"/>
      <c r="J783" s="214">
        <f>ROUND(I783*H783,2)</f>
        <v>0</v>
      </c>
      <c r="K783" s="210" t="s">
        <v>1</v>
      </c>
      <c r="L783" s="39"/>
      <c r="M783" s="215" t="s">
        <v>1</v>
      </c>
      <c r="N783" s="216" t="s">
        <v>41</v>
      </c>
      <c r="O783" s="71"/>
      <c r="P783" s="217">
        <f>O783*H783</f>
        <v>0</v>
      </c>
      <c r="Q783" s="217">
        <v>0.105</v>
      </c>
      <c r="R783" s="217">
        <f>Q783*H783</f>
        <v>27.332864999999998</v>
      </c>
      <c r="S783" s="217">
        <v>0</v>
      </c>
      <c r="T783" s="218">
        <f>S783*H783</f>
        <v>0</v>
      </c>
      <c r="U783" s="34"/>
      <c r="V783" s="34"/>
      <c r="W783" s="34"/>
      <c r="X783" s="34"/>
      <c r="Y783" s="34"/>
      <c r="Z783" s="34"/>
      <c r="AA783" s="34"/>
      <c r="AB783" s="34"/>
      <c r="AC783" s="34"/>
      <c r="AD783" s="34"/>
      <c r="AE783" s="34"/>
      <c r="AR783" s="219" t="s">
        <v>189</v>
      </c>
      <c r="AT783" s="219" t="s">
        <v>184</v>
      </c>
      <c r="AU783" s="219" t="s">
        <v>85</v>
      </c>
      <c r="AY783" s="17" t="s">
        <v>182</v>
      </c>
      <c r="BE783" s="220">
        <f>IF(N783="základní",J783,0)</f>
        <v>0</v>
      </c>
      <c r="BF783" s="220">
        <f>IF(N783="snížená",J783,0)</f>
        <v>0</v>
      </c>
      <c r="BG783" s="220">
        <f>IF(N783="zákl. přenesená",J783,0)</f>
        <v>0</v>
      </c>
      <c r="BH783" s="220">
        <f>IF(N783="sníž. přenesená",J783,0)</f>
        <v>0</v>
      </c>
      <c r="BI783" s="220">
        <f>IF(N783="nulová",J783,0)</f>
        <v>0</v>
      </c>
      <c r="BJ783" s="17" t="s">
        <v>83</v>
      </c>
      <c r="BK783" s="220">
        <f>ROUND(I783*H783,2)</f>
        <v>0</v>
      </c>
      <c r="BL783" s="17" t="s">
        <v>189</v>
      </c>
      <c r="BM783" s="219" t="s">
        <v>1056</v>
      </c>
    </row>
    <row r="784" spans="1:65" s="13" customFormat="1">
      <c r="B784" s="221"/>
      <c r="C784" s="222"/>
      <c r="D784" s="223" t="s">
        <v>191</v>
      </c>
      <c r="E784" s="224" t="s">
        <v>1</v>
      </c>
      <c r="F784" s="225" t="s">
        <v>1057</v>
      </c>
      <c r="G784" s="222"/>
      <c r="H784" s="226">
        <v>5.59</v>
      </c>
      <c r="I784" s="227"/>
      <c r="J784" s="222"/>
      <c r="K784" s="222"/>
      <c r="L784" s="228"/>
      <c r="M784" s="229"/>
      <c r="N784" s="230"/>
      <c r="O784" s="230"/>
      <c r="P784" s="230"/>
      <c r="Q784" s="230"/>
      <c r="R784" s="230"/>
      <c r="S784" s="230"/>
      <c r="T784" s="231"/>
      <c r="AT784" s="232" t="s">
        <v>191</v>
      </c>
      <c r="AU784" s="232" t="s">
        <v>85</v>
      </c>
      <c r="AV784" s="13" t="s">
        <v>85</v>
      </c>
      <c r="AW784" s="13" t="s">
        <v>32</v>
      </c>
      <c r="AX784" s="13" t="s">
        <v>76</v>
      </c>
      <c r="AY784" s="232" t="s">
        <v>182</v>
      </c>
    </row>
    <row r="785" spans="1:65" s="13" customFormat="1" ht="22.5">
      <c r="B785" s="221"/>
      <c r="C785" s="222"/>
      <c r="D785" s="223" t="s">
        <v>191</v>
      </c>
      <c r="E785" s="224" t="s">
        <v>1</v>
      </c>
      <c r="F785" s="225" t="s">
        <v>1058</v>
      </c>
      <c r="G785" s="222"/>
      <c r="H785" s="226">
        <v>65.356999999999999</v>
      </c>
      <c r="I785" s="227"/>
      <c r="J785" s="222"/>
      <c r="K785" s="222"/>
      <c r="L785" s="228"/>
      <c r="M785" s="229"/>
      <c r="N785" s="230"/>
      <c r="O785" s="230"/>
      <c r="P785" s="230"/>
      <c r="Q785" s="230"/>
      <c r="R785" s="230"/>
      <c r="S785" s="230"/>
      <c r="T785" s="231"/>
      <c r="AT785" s="232" t="s">
        <v>191</v>
      </c>
      <c r="AU785" s="232" t="s">
        <v>85</v>
      </c>
      <c r="AV785" s="13" t="s">
        <v>85</v>
      </c>
      <c r="AW785" s="13" t="s">
        <v>32</v>
      </c>
      <c r="AX785" s="13" t="s">
        <v>76</v>
      </c>
      <c r="AY785" s="232" t="s">
        <v>182</v>
      </c>
    </row>
    <row r="786" spans="1:65" s="13" customFormat="1">
      <c r="B786" s="221"/>
      <c r="C786" s="222"/>
      <c r="D786" s="223" t="s">
        <v>191</v>
      </c>
      <c r="E786" s="224" t="s">
        <v>1</v>
      </c>
      <c r="F786" s="225" t="s">
        <v>1059</v>
      </c>
      <c r="G786" s="222"/>
      <c r="H786" s="226">
        <v>17.247</v>
      </c>
      <c r="I786" s="227"/>
      <c r="J786" s="222"/>
      <c r="K786" s="222"/>
      <c r="L786" s="228"/>
      <c r="M786" s="229"/>
      <c r="N786" s="230"/>
      <c r="O786" s="230"/>
      <c r="P786" s="230"/>
      <c r="Q786" s="230"/>
      <c r="R786" s="230"/>
      <c r="S786" s="230"/>
      <c r="T786" s="231"/>
      <c r="AT786" s="232" t="s">
        <v>191</v>
      </c>
      <c r="AU786" s="232" t="s">
        <v>85</v>
      </c>
      <c r="AV786" s="13" t="s">
        <v>85</v>
      </c>
      <c r="AW786" s="13" t="s">
        <v>32</v>
      </c>
      <c r="AX786" s="13" t="s">
        <v>76</v>
      </c>
      <c r="AY786" s="232" t="s">
        <v>182</v>
      </c>
    </row>
    <row r="787" spans="1:65" s="13" customFormat="1">
      <c r="B787" s="221"/>
      <c r="C787" s="222"/>
      <c r="D787" s="223" t="s">
        <v>191</v>
      </c>
      <c r="E787" s="224" t="s">
        <v>1</v>
      </c>
      <c r="F787" s="225" t="s">
        <v>1060</v>
      </c>
      <c r="G787" s="222"/>
      <c r="H787" s="226">
        <v>40.439</v>
      </c>
      <c r="I787" s="227"/>
      <c r="J787" s="222"/>
      <c r="K787" s="222"/>
      <c r="L787" s="228"/>
      <c r="M787" s="229"/>
      <c r="N787" s="230"/>
      <c r="O787" s="230"/>
      <c r="P787" s="230"/>
      <c r="Q787" s="230"/>
      <c r="R787" s="230"/>
      <c r="S787" s="230"/>
      <c r="T787" s="231"/>
      <c r="AT787" s="232" t="s">
        <v>191</v>
      </c>
      <c r="AU787" s="232" t="s">
        <v>85</v>
      </c>
      <c r="AV787" s="13" t="s">
        <v>85</v>
      </c>
      <c r="AW787" s="13" t="s">
        <v>32</v>
      </c>
      <c r="AX787" s="13" t="s">
        <v>76</v>
      </c>
      <c r="AY787" s="232" t="s">
        <v>182</v>
      </c>
    </row>
    <row r="788" spans="1:65" s="13" customFormat="1">
      <c r="B788" s="221"/>
      <c r="C788" s="222"/>
      <c r="D788" s="223" t="s">
        <v>191</v>
      </c>
      <c r="E788" s="224" t="s">
        <v>1</v>
      </c>
      <c r="F788" s="225" t="s">
        <v>1061</v>
      </c>
      <c r="G788" s="222"/>
      <c r="H788" s="226">
        <v>131.68</v>
      </c>
      <c r="I788" s="227"/>
      <c r="J788" s="222"/>
      <c r="K788" s="222"/>
      <c r="L788" s="228"/>
      <c r="M788" s="229"/>
      <c r="N788" s="230"/>
      <c r="O788" s="230"/>
      <c r="P788" s="230"/>
      <c r="Q788" s="230"/>
      <c r="R788" s="230"/>
      <c r="S788" s="230"/>
      <c r="T788" s="231"/>
      <c r="AT788" s="232" t="s">
        <v>191</v>
      </c>
      <c r="AU788" s="232" t="s">
        <v>85</v>
      </c>
      <c r="AV788" s="13" t="s">
        <v>85</v>
      </c>
      <c r="AW788" s="13" t="s">
        <v>32</v>
      </c>
      <c r="AX788" s="13" t="s">
        <v>76</v>
      </c>
      <c r="AY788" s="232" t="s">
        <v>182</v>
      </c>
    </row>
    <row r="789" spans="1:65" s="15" customFormat="1">
      <c r="B789" s="244"/>
      <c r="C789" s="245"/>
      <c r="D789" s="223" t="s">
        <v>191</v>
      </c>
      <c r="E789" s="246" t="s">
        <v>1</v>
      </c>
      <c r="F789" s="247" t="s">
        <v>202</v>
      </c>
      <c r="G789" s="245"/>
      <c r="H789" s="248">
        <v>260.31299999999999</v>
      </c>
      <c r="I789" s="249"/>
      <c r="J789" s="245"/>
      <c r="K789" s="245"/>
      <c r="L789" s="250"/>
      <c r="M789" s="251"/>
      <c r="N789" s="252"/>
      <c r="O789" s="252"/>
      <c r="P789" s="252"/>
      <c r="Q789" s="252"/>
      <c r="R789" s="252"/>
      <c r="S789" s="252"/>
      <c r="T789" s="253"/>
      <c r="AT789" s="254" t="s">
        <v>191</v>
      </c>
      <c r="AU789" s="254" t="s">
        <v>85</v>
      </c>
      <c r="AV789" s="15" t="s">
        <v>189</v>
      </c>
      <c r="AW789" s="15" t="s">
        <v>32</v>
      </c>
      <c r="AX789" s="15" t="s">
        <v>83</v>
      </c>
      <c r="AY789" s="254" t="s">
        <v>182</v>
      </c>
    </row>
    <row r="790" spans="1:65" s="2" customFormat="1" ht="16.5" customHeight="1">
      <c r="A790" s="34"/>
      <c r="B790" s="35"/>
      <c r="C790" s="208" t="s">
        <v>1062</v>
      </c>
      <c r="D790" s="208" t="s">
        <v>184</v>
      </c>
      <c r="E790" s="209" t="s">
        <v>1063</v>
      </c>
      <c r="F790" s="210" t="s">
        <v>1064</v>
      </c>
      <c r="G790" s="211" t="s">
        <v>331</v>
      </c>
      <c r="H790" s="212">
        <v>1684.078</v>
      </c>
      <c r="I790" s="213"/>
      <c r="J790" s="214">
        <f>ROUND(I790*H790,2)</f>
        <v>0</v>
      </c>
      <c r="K790" s="210" t="s">
        <v>188</v>
      </c>
      <c r="L790" s="39"/>
      <c r="M790" s="215" t="s">
        <v>1</v>
      </c>
      <c r="N790" s="216" t="s">
        <v>41</v>
      </c>
      <c r="O790" s="71"/>
      <c r="P790" s="217">
        <f>O790*H790</f>
        <v>0</v>
      </c>
      <c r="Q790" s="217">
        <v>4.0999999999999999E-4</v>
      </c>
      <c r="R790" s="217">
        <f>Q790*H790</f>
        <v>0.69047197999999999</v>
      </c>
      <c r="S790" s="217">
        <v>0</v>
      </c>
      <c r="T790" s="218">
        <f>S790*H790</f>
        <v>0</v>
      </c>
      <c r="U790" s="34"/>
      <c r="V790" s="34"/>
      <c r="W790" s="34"/>
      <c r="X790" s="34"/>
      <c r="Y790" s="34"/>
      <c r="Z790" s="34"/>
      <c r="AA790" s="34"/>
      <c r="AB790" s="34"/>
      <c r="AC790" s="34"/>
      <c r="AD790" s="34"/>
      <c r="AE790" s="34"/>
      <c r="AR790" s="219" t="s">
        <v>189</v>
      </c>
      <c r="AT790" s="219" t="s">
        <v>184</v>
      </c>
      <c r="AU790" s="219" t="s">
        <v>85</v>
      </c>
      <c r="AY790" s="17" t="s">
        <v>182</v>
      </c>
      <c r="BE790" s="220">
        <f>IF(N790="základní",J790,0)</f>
        <v>0</v>
      </c>
      <c r="BF790" s="220">
        <f>IF(N790="snížená",J790,0)</f>
        <v>0</v>
      </c>
      <c r="BG790" s="220">
        <f>IF(N790="zákl. přenesená",J790,0)</f>
        <v>0</v>
      </c>
      <c r="BH790" s="220">
        <f>IF(N790="sníž. přenesená",J790,0)</f>
        <v>0</v>
      </c>
      <c r="BI790" s="220">
        <f>IF(N790="nulová",J790,0)</f>
        <v>0</v>
      </c>
      <c r="BJ790" s="17" t="s">
        <v>83</v>
      </c>
      <c r="BK790" s="220">
        <f>ROUND(I790*H790,2)</f>
        <v>0</v>
      </c>
      <c r="BL790" s="17" t="s">
        <v>189</v>
      </c>
      <c r="BM790" s="219" t="s">
        <v>1065</v>
      </c>
    </row>
    <row r="791" spans="1:65" s="13" customFormat="1">
      <c r="B791" s="221"/>
      <c r="C791" s="222"/>
      <c r="D791" s="223" t="s">
        <v>191</v>
      </c>
      <c r="E791" s="224" t="s">
        <v>1</v>
      </c>
      <c r="F791" s="225" t="s">
        <v>1066</v>
      </c>
      <c r="G791" s="222"/>
      <c r="H791" s="226">
        <v>122.2</v>
      </c>
      <c r="I791" s="227"/>
      <c r="J791" s="222"/>
      <c r="K791" s="222"/>
      <c r="L791" s="228"/>
      <c r="M791" s="229"/>
      <c r="N791" s="230"/>
      <c r="O791" s="230"/>
      <c r="P791" s="230"/>
      <c r="Q791" s="230"/>
      <c r="R791" s="230"/>
      <c r="S791" s="230"/>
      <c r="T791" s="231"/>
      <c r="AT791" s="232" t="s">
        <v>191</v>
      </c>
      <c r="AU791" s="232" t="s">
        <v>85</v>
      </c>
      <c r="AV791" s="13" t="s">
        <v>85</v>
      </c>
      <c r="AW791" s="13" t="s">
        <v>32</v>
      </c>
      <c r="AX791" s="13" t="s">
        <v>76</v>
      </c>
      <c r="AY791" s="232" t="s">
        <v>182</v>
      </c>
    </row>
    <row r="792" spans="1:65" s="13" customFormat="1">
      <c r="B792" s="221"/>
      <c r="C792" s="222"/>
      <c r="D792" s="223" t="s">
        <v>191</v>
      </c>
      <c r="E792" s="224" t="s">
        <v>1</v>
      </c>
      <c r="F792" s="225" t="s">
        <v>1067</v>
      </c>
      <c r="G792" s="222"/>
      <c r="H792" s="226">
        <v>1561.8779999999999</v>
      </c>
      <c r="I792" s="227"/>
      <c r="J792" s="222"/>
      <c r="K792" s="222"/>
      <c r="L792" s="228"/>
      <c r="M792" s="229"/>
      <c r="N792" s="230"/>
      <c r="O792" s="230"/>
      <c r="P792" s="230"/>
      <c r="Q792" s="230"/>
      <c r="R792" s="230"/>
      <c r="S792" s="230"/>
      <c r="T792" s="231"/>
      <c r="AT792" s="232" t="s">
        <v>191</v>
      </c>
      <c r="AU792" s="232" t="s">
        <v>85</v>
      </c>
      <c r="AV792" s="13" t="s">
        <v>85</v>
      </c>
      <c r="AW792" s="13" t="s">
        <v>32</v>
      </c>
      <c r="AX792" s="13" t="s">
        <v>76</v>
      </c>
      <c r="AY792" s="232" t="s">
        <v>182</v>
      </c>
    </row>
    <row r="793" spans="1:65" s="15" customFormat="1">
      <c r="B793" s="244"/>
      <c r="C793" s="245"/>
      <c r="D793" s="223" t="s">
        <v>191</v>
      </c>
      <c r="E793" s="246" t="s">
        <v>1</v>
      </c>
      <c r="F793" s="247" t="s">
        <v>202</v>
      </c>
      <c r="G793" s="245"/>
      <c r="H793" s="248">
        <v>1684.078</v>
      </c>
      <c r="I793" s="249"/>
      <c r="J793" s="245"/>
      <c r="K793" s="245"/>
      <c r="L793" s="250"/>
      <c r="M793" s="251"/>
      <c r="N793" s="252"/>
      <c r="O793" s="252"/>
      <c r="P793" s="252"/>
      <c r="Q793" s="252"/>
      <c r="R793" s="252"/>
      <c r="S793" s="252"/>
      <c r="T793" s="253"/>
      <c r="AT793" s="254" t="s">
        <v>191</v>
      </c>
      <c r="AU793" s="254" t="s">
        <v>85</v>
      </c>
      <c r="AV793" s="15" t="s">
        <v>189</v>
      </c>
      <c r="AW793" s="15" t="s">
        <v>32</v>
      </c>
      <c r="AX793" s="15" t="s">
        <v>83</v>
      </c>
      <c r="AY793" s="254" t="s">
        <v>182</v>
      </c>
    </row>
    <row r="794" spans="1:65" s="2" customFormat="1" ht="16.5" customHeight="1">
      <c r="A794" s="34"/>
      <c r="B794" s="35"/>
      <c r="C794" s="208" t="s">
        <v>1068</v>
      </c>
      <c r="D794" s="208" t="s">
        <v>184</v>
      </c>
      <c r="E794" s="209" t="s">
        <v>1069</v>
      </c>
      <c r="F794" s="210" t="s">
        <v>1070</v>
      </c>
      <c r="G794" s="211" t="s">
        <v>187</v>
      </c>
      <c r="H794" s="212">
        <v>16.841000000000001</v>
      </c>
      <c r="I794" s="213"/>
      <c r="J794" s="214">
        <f>ROUND(I794*H794,2)</f>
        <v>0</v>
      </c>
      <c r="K794" s="210" t="s">
        <v>188</v>
      </c>
      <c r="L794" s="39"/>
      <c r="M794" s="215" t="s">
        <v>1</v>
      </c>
      <c r="N794" s="216" t="s">
        <v>41</v>
      </c>
      <c r="O794" s="71"/>
      <c r="P794" s="217">
        <f>O794*H794</f>
        <v>0</v>
      </c>
      <c r="Q794" s="217">
        <v>0</v>
      </c>
      <c r="R794" s="217">
        <f>Q794*H794</f>
        <v>0</v>
      </c>
      <c r="S794" s="217">
        <v>0</v>
      </c>
      <c r="T794" s="218">
        <f>S794*H794</f>
        <v>0</v>
      </c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R794" s="219" t="s">
        <v>189</v>
      </c>
      <c r="AT794" s="219" t="s">
        <v>184</v>
      </c>
      <c r="AU794" s="219" t="s">
        <v>85</v>
      </c>
      <c r="AY794" s="17" t="s">
        <v>182</v>
      </c>
      <c r="BE794" s="220">
        <f>IF(N794="základní",J794,0)</f>
        <v>0</v>
      </c>
      <c r="BF794" s="220">
        <f>IF(N794="snížená",J794,0)</f>
        <v>0</v>
      </c>
      <c r="BG794" s="220">
        <f>IF(N794="zákl. přenesená",J794,0)</f>
        <v>0</v>
      </c>
      <c r="BH794" s="220">
        <f>IF(N794="sníž. přenesená",J794,0)</f>
        <v>0</v>
      </c>
      <c r="BI794" s="220">
        <f>IF(N794="nulová",J794,0)</f>
        <v>0</v>
      </c>
      <c r="BJ794" s="17" t="s">
        <v>83</v>
      </c>
      <c r="BK794" s="220">
        <f>ROUND(I794*H794,2)</f>
        <v>0</v>
      </c>
      <c r="BL794" s="17" t="s">
        <v>189</v>
      </c>
      <c r="BM794" s="219" t="s">
        <v>1071</v>
      </c>
    </row>
    <row r="795" spans="1:65" s="13" customFormat="1">
      <c r="B795" s="221"/>
      <c r="C795" s="222"/>
      <c r="D795" s="223" t="s">
        <v>191</v>
      </c>
      <c r="E795" s="224" t="s">
        <v>1</v>
      </c>
      <c r="F795" s="225" t="s">
        <v>1072</v>
      </c>
      <c r="G795" s="222"/>
      <c r="H795" s="226">
        <v>0.89600000000000002</v>
      </c>
      <c r="I795" s="227"/>
      <c r="J795" s="222"/>
      <c r="K795" s="222"/>
      <c r="L795" s="228"/>
      <c r="M795" s="229"/>
      <c r="N795" s="230"/>
      <c r="O795" s="230"/>
      <c r="P795" s="230"/>
      <c r="Q795" s="230"/>
      <c r="R795" s="230"/>
      <c r="S795" s="230"/>
      <c r="T795" s="231"/>
      <c r="AT795" s="232" t="s">
        <v>191</v>
      </c>
      <c r="AU795" s="232" t="s">
        <v>85</v>
      </c>
      <c r="AV795" s="13" t="s">
        <v>85</v>
      </c>
      <c r="AW795" s="13" t="s">
        <v>32</v>
      </c>
      <c r="AX795" s="13" t="s">
        <v>76</v>
      </c>
      <c r="AY795" s="232" t="s">
        <v>182</v>
      </c>
    </row>
    <row r="796" spans="1:65" s="13" customFormat="1">
      <c r="B796" s="221"/>
      <c r="C796" s="222"/>
      <c r="D796" s="223" t="s">
        <v>191</v>
      </c>
      <c r="E796" s="224" t="s">
        <v>1</v>
      </c>
      <c r="F796" s="225" t="s">
        <v>1073</v>
      </c>
      <c r="G796" s="222"/>
      <c r="H796" s="226">
        <v>0.33500000000000002</v>
      </c>
      <c r="I796" s="227"/>
      <c r="J796" s="222"/>
      <c r="K796" s="222"/>
      <c r="L796" s="228"/>
      <c r="M796" s="229"/>
      <c r="N796" s="230"/>
      <c r="O796" s="230"/>
      <c r="P796" s="230"/>
      <c r="Q796" s="230"/>
      <c r="R796" s="230"/>
      <c r="S796" s="230"/>
      <c r="T796" s="231"/>
      <c r="AT796" s="232" t="s">
        <v>191</v>
      </c>
      <c r="AU796" s="232" t="s">
        <v>85</v>
      </c>
      <c r="AV796" s="13" t="s">
        <v>85</v>
      </c>
      <c r="AW796" s="13" t="s">
        <v>32</v>
      </c>
      <c r="AX796" s="13" t="s">
        <v>76</v>
      </c>
      <c r="AY796" s="232" t="s">
        <v>182</v>
      </c>
    </row>
    <row r="797" spans="1:65" s="13" customFormat="1">
      <c r="B797" s="221"/>
      <c r="C797" s="222"/>
      <c r="D797" s="223" t="s">
        <v>191</v>
      </c>
      <c r="E797" s="224" t="s">
        <v>1</v>
      </c>
      <c r="F797" s="225" t="s">
        <v>1074</v>
      </c>
      <c r="G797" s="222"/>
      <c r="H797" s="226">
        <v>0.32700000000000001</v>
      </c>
      <c r="I797" s="227"/>
      <c r="J797" s="222"/>
      <c r="K797" s="222"/>
      <c r="L797" s="228"/>
      <c r="M797" s="229"/>
      <c r="N797" s="230"/>
      <c r="O797" s="230"/>
      <c r="P797" s="230"/>
      <c r="Q797" s="230"/>
      <c r="R797" s="230"/>
      <c r="S797" s="230"/>
      <c r="T797" s="231"/>
      <c r="AT797" s="232" t="s">
        <v>191</v>
      </c>
      <c r="AU797" s="232" t="s">
        <v>85</v>
      </c>
      <c r="AV797" s="13" t="s">
        <v>85</v>
      </c>
      <c r="AW797" s="13" t="s">
        <v>32</v>
      </c>
      <c r="AX797" s="13" t="s">
        <v>76</v>
      </c>
      <c r="AY797" s="232" t="s">
        <v>182</v>
      </c>
    </row>
    <row r="798" spans="1:65" s="13" customFormat="1" ht="22.5">
      <c r="B798" s="221"/>
      <c r="C798" s="222"/>
      <c r="D798" s="223" t="s">
        <v>191</v>
      </c>
      <c r="E798" s="224" t="s">
        <v>1</v>
      </c>
      <c r="F798" s="225" t="s">
        <v>1075</v>
      </c>
      <c r="G798" s="222"/>
      <c r="H798" s="226">
        <v>3.9209999999999998</v>
      </c>
      <c r="I798" s="227"/>
      <c r="J798" s="222"/>
      <c r="K798" s="222"/>
      <c r="L798" s="228"/>
      <c r="M798" s="229"/>
      <c r="N798" s="230"/>
      <c r="O798" s="230"/>
      <c r="P798" s="230"/>
      <c r="Q798" s="230"/>
      <c r="R798" s="230"/>
      <c r="S798" s="230"/>
      <c r="T798" s="231"/>
      <c r="AT798" s="232" t="s">
        <v>191</v>
      </c>
      <c r="AU798" s="232" t="s">
        <v>85</v>
      </c>
      <c r="AV798" s="13" t="s">
        <v>85</v>
      </c>
      <c r="AW798" s="13" t="s">
        <v>32</v>
      </c>
      <c r="AX798" s="13" t="s">
        <v>76</v>
      </c>
      <c r="AY798" s="232" t="s">
        <v>182</v>
      </c>
    </row>
    <row r="799" spans="1:65" s="13" customFormat="1">
      <c r="B799" s="221"/>
      <c r="C799" s="222"/>
      <c r="D799" s="223" t="s">
        <v>191</v>
      </c>
      <c r="E799" s="224" t="s">
        <v>1</v>
      </c>
      <c r="F799" s="225" t="s">
        <v>1076</v>
      </c>
      <c r="G799" s="222"/>
      <c r="H799" s="226">
        <v>1.0349999999999999</v>
      </c>
      <c r="I799" s="227"/>
      <c r="J799" s="222"/>
      <c r="K799" s="222"/>
      <c r="L799" s="228"/>
      <c r="M799" s="229"/>
      <c r="N799" s="230"/>
      <c r="O799" s="230"/>
      <c r="P799" s="230"/>
      <c r="Q799" s="230"/>
      <c r="R799" s="230"/>
      <c r="S799" s="230"/>
      <c r="T799" s="231"/>
      <c r="AT799" s="232" t="s">
        <v>191</v>
      </c>
      <c r="AU799" s="232" t="s">
        <v>85</v>
      </c>
      <c r="AV799" s="13" t="s">
        <v>85</v>
      </c>
      <c r="AW799" s="13" t="s">
        <v>32</v>
      </c>
      <c r="AX799" s="13" t="s">
        <v>76</v>
      </c>
      <c r="AY799" s="232" t="s">
        <v>182</v>
      </c>
    </row>
    <row r="800" spans="1:65" s="13" customFormat="1">
      <c r="B800" s="221"/>
      <c r="C800" s="222"/>
      <c r="D800" s="223" t="s">
        <v>191</v>
      </c>
      <c r="E800" s="224" t="s">
        <v>1</v>
      </c>
      <c r="F800" s="225" t="s">
        <v>1077</v>
      </c>
      <c r="G800" s="222"/>
      <c r="H800" s="226">
        <v>2.4260000000000002</v>
      </c>
      <c r="I800" s="227"/>
      <c r="J800" s="222"/>
      <c r="K800" s="222"/>
      <c r="L800" s="228"/>
      <c r="M800" s="229"/>
      <c r="N800" s="230"/>
      <c r="O800" s="230"/>
      <c r="P800" s="230"/>
      <c r="Q800" s="230"/>
      <c r="R800" s="230"/>
      <c r="S800" s="230"/>
      <c r="T800" s="231"/>
      <c r="AT800" s="232" t="s">
        <v>191</v>
      </c>
      <c r="AU800" s="232" t="s">
        <v>85</v>
      </c>
      <c r="AV800" s="13" t="s">
        <v>85</v>
      </c>
      <c r="AW800" s="13" t="s">
        <v>32</v>
      </c>
      <c r="AX800" s="13" t="s">
        <v>76</v>
      </c>
      <c r="AY800" s="232" t="s">
        <v>182</v>
      </c>
    </row>
    <row r="801" spans="1:65" s="13" customFormat="1" ht="22.5">
      <c r="B801" s="221"/>
      <c r="C801" s="222"/>
      <c r="D801" s="223" t="s">
        <v>191</v>
      </c>
      <c r="E801" s="224" t="s">
        <v>1</v>
      </c>
      <c r="F801" s="225" t="s">
        <v>1078</v>
      </c>
      <c r="G801" s="222"/>
      <c r="H801" s="226">
        <v>7.9009999999999998</v>
      </c>
      <c r="I801" s="227"/>
      <c r="J801" s="222"/>
      <c r="K801" s="222"/>
      <c r="L801" s="228"/>
      <c r="M801" s="229"/>
      <c r="N801" s="230"/>
      <c r="O801" s="230"/>
      <c r="P801" s="230"/>
      <c r="Q801" s="230"/>
      <c r="R801" s="230"/>
      <c r="S801" s="230"/>
      <c r="T801" s="231"/>
      <c r="AT801" s="232" t="s">
        <v>191</v>
      </c>
      <c r="AU801" s="232" t="s">
        <v>85</v>
      </c>
      <c r="AV801" s="13" t="s">
        <v>85</v>
      </c>
      <c r="AW801" s="13" t="s">
        <v>32</v>
      </c>
      <c r="AX801" s="13" t="s">
        <v>76</v>
      </c>
      <c r="AY801" s="232" t="s">
        <v>182</v>
      </c>
    </row>
    <row r="802" spans="1:65" s="15" customFormat="1">
      <c r="B802" s="244"/>
      <c r="C802" s="245"/>
      <c r="D802" s="223" t="s">
        <v>191</v>
      </c>
      <c r="E802" s="246" t="s">
        <v>1</v>
      </c>
      <c r="F802" s="247" t="s">
        <v>202</v>
      </c>
      <c r="G802" s="245"/>
      <c r="H802" s="248">
        <v>16.841000000000001</v>
      </c>
      <c r="I802" s="249"/>
      <c r="J802" s="245"/>
      <c r="K802" s="245"/>
      <c r="L802" s="250"/>
      <c r="M802" s="251"/>
      <c r="N802" s="252"/>
      <c r="O802" s="252"/>
      <c r="P802" s="252"/>
      <c r="Q802" s="252"/>
      <c r="R802" s="252"/>
      <c r="S802" s="252"/>
      <c r="T802" s="253"/>
      <c r="AT802" s="254" t="s">
        <v>191</v>
      </c>
      <c r="AU802" s="254" t="s">
        <v>85</v>
      </c>
      <c r="AV802" s="15" t="s">
        <v>189</v>
      </c>
      <c r="AW802" s="15" t="s">
        <v>32</v>
      </c>
      <c r="AX802" s="15" t="s">
        <v>83</v>
      </c>
      <c r="AY802" s="254" t="s">
        <v>182</v>
      </c>
    </row>
    <row r="803" spans="1:65" s="2" customFormat="1" ht="16.5" customHeight="1">
      <c r="A803" s="34"/>
      <c r="B803" s="35"/>
      <c r="C803" s="208" t="s">
        <v>1079</v>
      </c>
      <c r="D803" s="208" t="s">
        <v>184</v>
      </c>
      <c r="E803" s="209" t="s">
        <v>1080</v>
      </c>
      <c r="F803" s="210" t="s">
        <v>1081</v>
      </c>
      <c r="G803" s="211" t="s">
        <v>331</v>
      </c>
      <c r="H803" s="212">
        <v>194.876</v>
      </c>
      <c r="I803" s="213"/>
      <c r="J803" s="214">
        <f>ROUND(I803*H803,2)</f>
        <v>0</v>
      </c>
      <c r="K803" s="210" t="s">
        <v>188</v>
      </c>
      <c r="L803" s="39"/>
      <c r="M803" s="215" t="s">
        <v>1</v>
      </c>
      <c r="N803" s="216" t="s">
        <v>41</v>
      </c>
      <c r="O803" s="71"/>
      <c r="P803" s="217">
        <f>O803*H803</f>
        <v>0</v>
      </c>
      <c r="Q803" s="217">
        <v>2.0400000000000001E-2</v>
      </c>
      <c r="R803" s="217">
        <f>Q803*H803</f>
        <v>3.9754704000000003</v>
      </c>
      <c r="S803" s="217">
        <v>0</v>
      </c>
      <c r="T803" s="218">
        <f>S803*H803</f>
        <v>0</v>
      </c>
      <c r="U803" s="34"/>
      <c r="V803" s="34"/>
      <c r="W803" s="34"/>
      <c r="X803" s="34"/>
      <c r="Y803" s="34"/>
      <c r="Z803" s="34"/>
      <c r="AA803" s="34"/>
      <c r="AB803" s="34"/>
      <c r="AC803" s="34"/>
      <c r="AD803" s="34"/>
      <c r="AE803" s="34"/>
      <c r="AR803" s="219" t="s">
        <v>189</v>
      </c>
      <c r="AT803" s="219" t="s">
        <v>184</v>
      </c>
      <c r="AU803" s="219" t="s">
        <v>85</v>
      </c>
      <c r="AY803" s="17" t="s">
        <v>182</v>
      </c>
      <c r="BE803" s="220">
        <f>IF(N803="základní",J803,0)</f>
        <v>0</v>
      </c>
      <c r="BF803" s="220">
        <f>IF(N803="snížená",J803,0)</f>
        <v>0</v>
      </c>
      <c r="BG803" s="220">
        <f>IF(N803="zákl. přenesená",J803,0)</f>
        <v>0</v>
      </c>
      <c r="BH803" s="220">
        <f>IF(N803="sníž. přenesená",J803,0)</f>
        <v>0</v>
      </c>
      <c r="BI803" s="220">
        <f>IF(N803="nulová",J803,0)</f>
        <v>0</v>
      </c>
      <c r="BJ803" s="17" t="s">
        <v>83</v>
      </c>
      <c r="BK803" s="220">
        <f>ROUND(I803*H803,2)</f>
        <v>0</v>
      </c>
      <c r="BL803" s="17" t="s">
        <v>189</v>
      </c>
      <c r="BM803" s="219" t="s">
        <v>1082</v>
      </c>
    </row>
    <row r="804" spans="1:65" s="13" customFormat="1">
      <c r="B804" s="221"/>
      <c r="C804" s="222"/>
      <c r="D804" s="223" t="s">
        <v>191</v>
      </c>
      <c r="E804" s="224" t="s">
        <v>1</v>
      </c>
      <c r="F804" s="225" t="s">
        <v>1051</v>
      </c>
      <c r="G804" s="222"/>
      <c r="H804" s="226">
        <v>17.91</v>
      </c>
      <c r="I804" s="227"/>
      <c r="J804" s="222"/>
      <c r="K804" s="222"/>
      <c r="L804" s="228"/>
      <c r="M804" s="229"/>
      <c r="N804" s="230"/>
      <c r="O804" s="230"/>
      <c r="P804" s="230"/>
      <c r="Q804" s="230"/>
      <c r="R804" s="230"/>
      <c r="S804" s="230"/>
      <c r="T804" s="231"/>
      <c r="AT804" s="232" t="s">
        <v>191</v>
      </c>
      <c r="AU804" s="232" t="s">
        <v>85</v>
      </c>
      <c r="AV804" s="13" t="s">
        <v>85</v>
      </c>
      <c r="AW804" s="13" t="s">
        <v>32</v>
      </c>
      <c r="AX804" s="13" t="s">
        <v>76</v>
      </c>
      <c r="AY804" s="232" t="s">
        <v>182</v>
      </c>
    </row>
    <row r="805" spans="1:65" s="13" customFormat="1">
      <c r="B805" s="221"/>
      <c r="C805" s="222"/>
      <c r="D805" s="223" t="s">
        <v>191</v>
      </c>
      <c r="E805" s="224" t="s">
        <v>1</v>
      </c>
      <c r="F805" s="225" t="s">
        <v>1083</v>
      </c>
      <c r="G805" s="222"/>
      <c r="H805" s="226">
        <v>40.439</v>
      </c>
      <c r="I805" s="227"/>
      <c r="J805" s="222"/>
      <c r="K805" s="222"/>
      <c r="L805" s="228"/>
      <c r="M805" s="229"/>
      <c r="N805" s="230"/>
      <c r="O805" s="230"/>
      <c r="P805" s="230"/>
      <c r="Q805" s="230"/>
      <c r="R805" s="230"/>
      <c r="S805" s="230"/>
      <c r="T805" s="231"/>
      <c r="AT805" s="232" t="s">
        <v>191</v>
      </c>
      <c r="AU805" s="232" t="s">
        <v>85</v>
      </c>
      <c r="AV805" s="13" t="s">
        <v>85</v>
      </c>
      <c r="AW805" s="13" t="s">
        <v>32</v>
      </c>
      <c r="AX805" s="13" t="s">
        <v>76</v>
      </c>
      <c r="AY805" s="232" t="s">
        <v>182</v>
      </c>
    </row>
    <row r="806" spans="1:65" s="13" customFormat="1">
      <c r="B806" s="221"/>
      <c r="C806" s="222"/>
      <c r="D806" s="223" t="s">
        <v>191</v>
      </c>
      <c r="E806" s="224" t="s">
        <v>1</v>
      </c>
      <c r="F806" s="225" t="s">
        <v>1084</v>
      </c>
      <c r="G806" s="222"/>
      <c r="H806" s="226">
        <v>136.52699999999999</v>
      </c>
      <c r="I806" s="227"/>
      <c r="J806" s="222"/>
      <c r="K806" s="222"/>
      <c r="L806" s="228"/>
      <c r="M806" s="229"/>
      <c r="N806" s="230"/>
      <c r="O806" s="230"/>
      <c r="P806" s="230"/>
      <c r="Q806" s="230"/>
      <c r="R806" s="230"/>
      <c r="S806" s="230"/>
      <c r="T806" s="231"/>
      <c r="AT806" s="232" t="s">
        <v>191</v>
      </c>
      <c r="AU806" s="232" t="s">
        <v>85</v>
      </c>
      <c r="AV806" s="13" t="s">
        <v>85</v>
      </c>
      <c r="AW806" s="13" t="s">
        <v>32</v>
      </c>
      <c r="AX806" s="13" t="s">
        <v>76</v>
      </c>
      <c r="AY806" s="232" t="s">
        <v>182</v>
      </c>
    </row>
    <row r="807" spans="1:65" s="15" customFormat="1">
      <c r="B807" s="244"/>
      <c r="C807" s="245"/>
      <c r="D807" s="223" t="s">
        <v>191</v>
      </c>
      <c r="E807" s="246" t="s">
        <v>1</v>
      </c>
      <c r="F807" s="247" t="s">
        <v>202</v>
      </c>
      <c r="G807" s="245"/>
      <c r="H807" s="248">
        <v>194.87599999999998</v>
      </c>
      <c r="I807" s="249"/>
      <c r="J807" s="245"/>
      <c r="K807" s="245"/>
      <c r="L807" s="250"/>
      <c r="M807" s="251"/>
      <c r="N807" s="252"/>
      <c r="O807" s="252"/>
      <c r="P807" s="252"/>
      <c r="Q807" s="252"/>
      <c r="R807" s="252"/>
      <c r="S807" s="252"/>
      <c r="T807" s="253"/>
      <c r="AT807" s="254" t="s">
        <v>191</v>
      </c>
      <c r="AU807" s="254" t="s">
        <v>85</v>
      </c>
      <c r="AV807" s="15" t="s">
        <v>189</v>
      </c>
      <c r="AW807" s="15" t="s">
        <v>32</v>
      </c>
      <c r="AX807" s="15" t="s">
        <v>83</v>
      </c>
      <c r="AY807" s="254" t="s">
        <v>182</v>
      </c>
    </row>
    <row r="808" spans="1:65" s="2" customFormat="1" ht="16.5" customHeight="1">
      <c r="A808" s="34"/>
      <c r="B808" s="35"/>
      <c r="C808" s="208" t="s">
        <v>1085</v>
      </c>
      <c r="D808" s="208" t="s">
        <v>184</v>
      </c>
      <c r="E808" s="209" t="s">
        <v>1086</v>
      </c>
      <c r="F808" s="210" t="s">
        <v>1087</v>
      </c>
      <c r="G808" s="211" t="s">
        <v>331</v>
      </c>
      <c r="H808" s="212">
        <v>31.568000000000001</v>
      </c>
      <c r="I808" s="213"/>
      <c r="J808" s="214">
        <f>ROUND(I808*H808,2)</f>
        <v>0</v>
      </c>
      <c r="K808" s="210" t="s">
        <v>188</v>
      </c>
      <c r="L808" s="39"/>
      <c r="M808" s="215" t="s">
        <v>1</v>
      </c>
      <c r="N808" s="216" t="s">
        <v>41</v>
      </c>
      <c r="O808" s="71"/>
      <c r="P808" s="217">
        <f>O808*H808</f>
        <v>0</v>
      </c>
      <c r="Q808" s="217">
        <v>6.1199999999999997E-2</v>
      </c>
      <c r="R808" s="217">
        <f>Q808*H808</f>
        <v>1.9319615999999999</v>
      </c>
      <c r="S808" s="217">
        <v>0</v>
      </c>
      <c r="T808" s="218">
        <f>S808*H808</f>
        <v>0</v>
      </c>
      <c r="U808" s="34"/>
      <c r="V808" s="34"/>
      <c r="W808" s="34"/>
      <c r="X808" s="34"/>
      <c r="Y808" s="34"/>
      <c r="Z808" s="34"/>
      <c r="AA808" s="34"/>
      <c r="AB808" s="34"/>
      <c r="AC808" s="34"/>
      <c r="AD808" s="34"/>
      <c r="AE808" s="34"/>
      <c r="AR808" s="219" t="s">
        <v>189</v>
      </c>
      <c r="AT808" s="219" t="s">
        <v>184</v>
      </c>
      <c r="AU808" s="219" t="s">
        <v>85</v>
      </c>
      <c r="AY808" s="17" t="s">
        <v>182</v>
      </c>
      <c r="BE808" s="220">
        <f>IF(N808="základní",J808,0)</f>
        <v>0</v>
      </c>
      <c r="BF808" s="220">
        <f>IF(N808="snížená",J808,0)</f>
        <v>0</v>
      </c>
      <c r="BG808" s="220">
        <f>IF(N808="zákl. přenesená",J808,0)</f>
        <v>0</v>
      </c>
      <c r="BH808" s="220">
        <f>IF(N808="sníž. přenesená",J808,0)</f>
        <v>0</v>
      </c>
      <c r="BI808" s="220">
        <f>IF(N808="nulová",J808,0)</f>
        <v>0</v>
      </c>
      <c r="BJ808" s="17" t="s">
        <v>83</v>
      </c>
      <c r="BK808" s="220">
        <f>ROUND(I808*H808,2)</f>
        <v>0</v>
      </c>
      <c r="BL808" s="17" t="s">
        <v>189</v>
      </c>
      <c r="BM808" s="219" t="s">
        <v>1088</v>
      </c>
    </row>
    <row r="809" spans="1:65" s="13" customFormat="1">
      <c r="B809" s="221"/>
      <c r="C809" s="222"/>
      <c r="D809" s="223" t="s">
        <v>191</v>
      </c>
      <c r="E809" s="224" t="s">
        <v>1</v>
      </c>
      <c r="F809" s="225" t="s">
        <v>1089</v>
      </c>
      <c r="G809" s="222"/>
      <c r="H809" s="226">
        <v>31.568000000000001</v>
      </c>
      <c r="I809" s="227"/>
      <c r="J809" s="222"/>
      <c r="K809" s="222"/>
      <c r="L809" s="228"/>
      <c r="M809" s="229"/>
      <c r="N809" s="230"/>
      <c r="O809" s="230"/>
      <c r="P809" s="230"/>
      <c r="Q809" s="230"/>
      <c r="R809" s="230"/>
      <c r="S809" s="230"/>
      <c r="T809" s="231"/>
      <c r="AT809" s="232" t="s">
        <v>191</v>
      </c>
      <c r="AU809" s="232" t="s">
        <v>85</v>
      </c>
      <c r="AV809" s="13" t="s">
        <v>85</v>
      </c>
      <c r="AW809" s="13" t="s">
        <v>32</v>
      </c>
      <c r="AX809" s="13" t="s">
        <v>83</v>
      </c>
      <c r="AY809" s="232" t="s">
        <v>182</v>
      </c>
    </row>
    <row r="810" spans="1:65" s="2" customFormat="1" ht="16.5" customHeight="1">
      <c r="A810" s="34"/>
      <c r="B810" s="35"/>
      <c r="C810" s="208" t="s">
        <v>1090</v>
      </c>
      <c r="D810" s="208" t="s">
        <v>184</v>
      </c>
      <c r="E810" s="209" t="s">
        <v>1091</v>
      </c>
      <c r="F810" s="210" t="s">
        <v>1092</v>
      </c>
      <c r="G810" s="211" t="s">
        <v>331</v>
      </c>
      <c r="H810" s="212">
        <v>5.59</v>
      </c>
      <c r="I810" s="213"/>
      <c r="J810" s="214">
        <f>ROUND(I810*H810,2)</f>
        <v>0</v>
      </c>
      <c r="K810" s="210" t="s">
        <v>188</v>
      </c>
      <c r="L810" s="39"/>
      <c r="M810" s="215" t="s">
        <v>1</v>
      </c>
      <c r="N810" s="216" t="s">
        <v>41</v>
      </c>
      <c r="O810" s="71"/>
      <c r="P810" s="217">
        <f>O810*H810</f>
        <v>0</v>
      </c>
      <c r="Q810" s="217">
        <v>4.2000000000000003E-2</v>
      </c>
      <c r="R810" s="217">
        <f>Q810*H810</f>
        <v>0.23478000000000002</v>
      </c>
      <c r="S810" s="217">
        <v>0</v>
      </c>
      <c r="T810" s="218">
        <f>S810*H810</f>
        <v>0</v>
      </c>
      <c r="U810" s="34"/>
      <c r="V810" s="34"/>
      <c r="W810" s="34"/>
      <c r="X810" s="34"/>
      <c r="Y810" s="34"/>
      <c r="Z810" s="34"/>
      <c r="AA810" s="34"/>
      <c r="AB810" s="34"/>
      <c r="AC810" s="34"/>
      <c r="AD810" s="34"/>
      <c r="AE810" s="34"/>
      <c r="AR810" s="219" t="s">
        <v>189</v>
      </c>
      <c r="AT810" s="219" t="s">
        <v>184</v>
      </c>
      <c r="AU810" s="219" t="s">
        <v>85</v>
      </c>
      <c r="AY810" s="17" t="s">
        <v>182</v>
      </c>
      <c r="BE810" s="220">
        <f>IF(N810="základní",J810,0)</f>
        <v>0</v>
      </c>
      <c r="BF810" s="220">
        <f>IF(N810="snížená",J810,0)</f>
        <v>0</v>
      </c>
      <c r="BG810" s="220">
        <f>IF(N810="zákl. přenesená",J810,0)</f>
        <v>0</v>
      </c>
      <c r="BH810" s="220">
        <f>IF(N810="sníž. přenesená",J810,0)</f>
        <v>0</v>
      </c>
      <c r="BI810" s="220">
        <f>IF(N810="nulová",J810,0)</f>
        <v>0</v>
      </c>
      <c r="BJ810" s="17" t="s">
        <v>83</v>
      </c>
      <c r="BK810" s="220">
        <f>ROUND(I810*H810,2)</f>
        <v>0</v>
      </c>
      <c r="BL810" s="17" t="s">
        <v>189</v>
      </c>
      <c r="BM810" s="219" t="s">
        <v>1093</v>
      </c>
    </row>
    <row r="811" spans="1:65" s="13" customFormat="1">
      <c r="B811" s="221"/>
      <c r="C811" s="222"/>
      <c r="D811" s="223" t="s">
        <v>191</v>
      </c>
      <c r="E811" s="224" t="s">
        <v>1</v>
      </c>
      <c r="F811" s="225" t="s">
        <v>1057</v>
      </c>
      <c r="G811" s="222"/>
      <c r="H811" s="226">
        <v>5.59</v>
      </c>
      <c r="I811" s="227"/>
      <c r="J811" s="222"/>
      <c r="K811" s="222"/>
      <c r="L811" s="228"/>
      <c r="M811" s="229"/>
      <c r="N811" s="230"/>
      <c r="O811" s="230"/>
      <c r="P811" s="230"/>
      <c r="Q811" s="230"/>
      <c r="R811" s="230"/>
      <c r="S811" s="230"/>
      <c r="T811" s="231"/>
      <c r="AT811" s="232" t="s">
        <v>191</v>
      </c>
      <c r="AU811" s="232" t="s">
        <v>85</v>
      </c>
      <c r="AV811" s="13" t="s">
        <v>85</v>
      </c>
      <c r="AW811" s="13" t="s">
        <v>32</v>
      </c>
      <c r="AX811" s="13" t="s">
        <v>83</v>
      </c>
      <c r="AY811" s="232" t="s">
        <v>182</v>
      </c>
    </row>
    <row r="812" spans="1:65" s="2" customFormat="1" ht="16.5" customHeight="1">
      <c r="A812" s="34"/>
      <c r="B812" s="35"/>
      <c r="C812" s="208" t="s">
        <v>1094</v>
      </c>
      <c r="D812" s="208" t="s">
        <v>184</v>
      </c>
      <c r="E812" s="209" t="s">
        <v>1095</v>
      </c>
      <c r="F812" s="210" t="s">
        <v>1096</v>
      </c>
      <c r="G812" s="211" t="s">
        <v>331</v>
      </c>
      <c r="H812" s="212">
        <v>136.52699999999999</v>
      </c>
      <c r="I812" s="213"/>
      <c r="J812" s="214">
        <f>ROUND(I812*H812,2)</f>
        <v>0</v>
      </c>
      <c r="K812" s="210" t="s">
        <v>188</v>
      </c>
      <c r="L812" s="39"/>
      <c r="M812" s="215" t="s">
        <v>1</v>
      </c>
      <c r="N812" s="216" t="s">
        <v>41</v>
      </c>
      <c r="O812" s="71"/>
      <c r="P812" s="217">
        <f>O812*H812</f>
        <v>0</v>
      </c>
      <c r="Q812" s="217">
        <v>6.3E-2</v>
      </c>
      <c r="R812" s="217">
        <f>Q812*H812</f>
        <v>8.6012009999999997</v>
      </c>
      <c r="S812" s="217">
        <v>0</v>
      </c>
      <c r="T812" s="218">
        <f>S812*H812</f>
        <v>0</v>
      </c>
      <c r="U812" s="34"/>
      <c r="V812" s="34"/>
      <c r="W812" s="34"/>
      <c r="X812" s="34"/>
      <c r="Y812" s="34"/>
      <c r="Z812" s="34"/>
      <c r="AA812" s="34"/>
      <c r="AB812" s="34"/>
      <c r="AC812" s="34"/>
      <c r="AD812" s="34"/>
      <c r="AE812" s="34"/>
      <c r="AR812" s="219" t="s">
        <v>189</v>
      </c>
      <c r="AT812" s="219" t="s">
        <v>184</v>
      </c>
      <c r="AU812" s="219" t="s">
        <v>85</v>
      </c>
      <c r="AY812" s="17" t="s">
        <v>182</v>
      </c>
      <c r="BE812" s="220">
        <f>IF(N812="základní",J812,0)</f>
        <v>0</v>
      </c>
      <c r="BF812" s="220">
        <f>IF(N812="snížená",J812,0)</f>
        <v>0</v>
      </c>
      <c r="BG812" s="220">
        <f>IF(N812="zákl. přenesená",J812,0)</f>
        <v>0</v>
      </c>
      <c r="BH812" s="220">
        <f>IF(N812="sníž. přenesená",J812,0)</f>
        <v>0</v>
      </c>
      <c r="BI812" s="220">
        <f>IF(N812="nulová",J812,0)</f>
        <v>0</v>
      </c>
      <c r="BJ812" s="17" t="s">
        <v>83</v>
      </c>
      <c r="BK812" s="220">
        <f>ROUND(I812*H812,2)</f>
        <v>0</v>
      </c>
      <c r="BL812" s="17" t="s">
        <v>189</v>
      </c>
      <c r="BM812" s="219" t="s">
        <v>1097</v>
      </c>
    </row>
    <row r="813" spans="1:65" s="13" customFormat="1">
      <c r="B813" s="221"/>
      <c r="C813" s="222"/>
      <c r="D813" s="223" t="s">
        <v>191</v>
      </c>
      <c r="E813" s="224" t="s">
        <v>1</v>
      </c>
      <c r="F813" s="225" t="s">
        <v>337</v>
      </c>
      <c r="G813" s="222"/>
      <c r="H813" s="226">
        <v>136.52699999999999</v>
      </c>
      <c r="I813" s="227"/>
      <c r="J813" s="222"/>
      <c r="K813" s="222"/>
      <c r="L813" s="228"/>
      <c r="M813" s="229"/>
      <c r="N813" s="230"/>
      <c r="O813" s="230"/>
      <c r="P813" s="230"/>
      <c r="Q813" s="230"/>
      <c r="R813" s="230"/>
      <c r="S813" s="230"/>
      <c r="T813" s="231"/>
      <c r="AT813" s="232" t="s">
        <v>191</v>
      </c>
      <c r="AU813" s="232" t="s">
        <v>85</v>
      </c>
      <c r="AV813" s="13" t="s">
        <v>85</v>
      </c>
      <c r="AW813" s="13" t="s">
        <v>32</v>
      </c>
      <c r="AX813" s="13" t="s">
        <v>83</v>
      </c>
      <c r="AY813" s="232" t="s">
        <v>182</v>
      </c>
    </row>
    <row r="814" spans="1:65" s="2" customFormat="1" ht="16.5" customHeight="1">
      <c r="A814" s="34"/>
      <c r="B814" s="35"/>
      <c r="C814" s="208" t="s">
        <v>1098</v>
      </c>
      <c r="D814" s="208" t="s">
        <v>184</v>
      </c>
      <c r="E814" s="209" t="s">
        <v>1099</v>
      </c>
      <c r="F814" s="210" t="s">
        <v>1100</v>
      </c>
      <c r="G814" s="211" t="s">
        <v>331</v>
      </c>
      <c r="H814" s="212">
        <v>90.105999999999995</v>
      </c>
      <c r="I814" s="213"/>
      <c r="J814" s="214">
        <f>ROUND(I814*H814,2)</f>
        <v>0</v>
      </c>
      <c r="K814" s="210" t="s">
        <v>188</v>
      </c>
      <c r="L814" s="39"/>
      <c r="M814" s="215" t="s">
        <v>1</v>
      </c>
      <c r="N814" s="216" t="s">
        <v>41</v>
      </c>
      <c r="O814" s="71"/>
      <c r="P814" s="217">
        <f>O814*H814</f>
        <v>0</v>
      </c>
      <c r="Q814" s="217">
        <v>1.788E-2</v>
      </c>
      <c r="R814" s="217">
        <f>Q814*H814</f>
        <v>1.61109528</v>
      </c>
      <c r="S814" s="217">
        <v>0</v>
      </c>
      <c r="T814" s="218">
        <f>S814*H814</f>
        <v>0</v>
      </c>
      <c r="U814" s="34"/>
      <c r="V814" s="34"/>
      <c r="W814" s="34"/>
      <c r="X814" s="34"/>
      <c r="Y814" s="34"/>
      <c r="Z814" s="34"/>
      <c r="AA814" s="34"/>
      <c r="AB814" s="34"/>
      <c r="AC814" s="34"/>
      <c r="AD814" s="34"/>
      <c r="AE814" s="34"/>
      <c r="AR814" s="219" t="s">
        <v>189</v>
      </c>
      <c r="AT814" s="219" t="s">
        <v>184</v>
      </c>
      <c r="AU814" s="219" t="s">
        <v>85</v>
      </c>
      <c r="AY814" s="17" t="s">
        <v>182</v>
      </c>
      <c r="BE814" s="220">
        <f>IF(N814="základní",J814,0)</f>
        <v>0</v>
      </c>
      <c r="BF814" s="220">
        <f>IF(N814="snížená",J814,0)</f>
        <v>0</v>
      </c>
      <c r="BG814" s="220">
        <f>IF(N814="zákl. přenesená",J814,0)</f>
        <v>0</v>
      </c>
      <c r="BH814" s="220">
        <f>IF(N814="sníž. přenesená",J814,0)</f>
        <v>0</v>
      </c>
      <c r="BI814" s="220">
        <f>IF(N814="nulová",J814,0)</f>
        <v>0</v>
      </c>
      <c r="BJ814" s="17" t="s">
        <v>83</v>
      </c>
      <c r="BK814" s="220">
        <f>ROUND(I814*H814,2)</f>
        <v>0</v>
      </c>
      <c r="BL814" s="17" t="s">
        <v>189</v>
      </c>
      <c r="BM814" s="219" t="s">
        <v>1101</v>
      </c>
    </row>
    <row r="815" spans="1:65" s="13" customFormat="1">
      <c r="B815" s="221"/>
      <c r="C815" s="222"/>
      <c r="D815" s="223" t="s">
        <v>191</v>
      </c>
      <c r="E815" s="224" t="s">
        <v>1</v>
      </c>
      <c r="F815" s="225" t="s">
        <v>1059</v>
      </c>
      <c r="G815" s="222"/>
      <c r="H815" s="226">
        <v>17.247</v>
      </c>
      <c r="I815" s="227"/>
      <c r="J815" s="222"/>
      <c r="K815" s="222"/>
      <c r="L815" s="228"/>
      <c r="M815" s="229"/>
      <c r="N815" s="230"/>
      <c r="O815" s="230"/>
      <c r="P815" s="230"/>
      <c r="Q815" s="230"/>
      <c r="R815" s="230"/>
      <c r="S815" s="230"/>
      <c r="T815" s="231"/>
      <c r="AT815" s="232" t="s">
        <v>191</v>
      </c>
      <c r="AU815" s="232" t="s">
        <v>85</v>
      </c>
      <c r="AV815" s="13" t="s">
        <v>85</v>
      </c>
      <c r="AW815" s="13" t="s">
        <v>32</v>
      </c>
      <c r="AX815" s="13" t="s">
        <v>76</v>
      </c>
      <c r="AY815" s="232" t="s">
        <v>182</v>
      </c>
    </row>
    <row r="816" spans="1:65" s="13" customFormat="1">
      <c r="B816" s="221"/>
      <c r="C816" s="222"/>
      <c r="D816" s="223" t="s">
        <v>191</v>
      </c>
      <c r="E816" s="224" t="s">
        <v>1</v>
      </c>
      <c r="F816" s="225" t="s">
        <v>1102</v>
      </c>
      <c r="G816" s="222"/>
      <c r="H816" s="226">
        <v>72.858999999999995</v>
      </c>
      <c r="I816" s="227"/>
      <c r="J816" s="222"/>
      <c r="K816" s="222"/>
      <c r="L816" s="228"/>
      <c r="M816" s="229"/>
      <c r="N816" s="230"/>
      <c r="O816" s="230"/>
      <c r="P816" s="230"/>
      <c r="Q816" s="230"/>
      <c r="R816" s="230"/>
      <c r="S816" s="230"/>
      <c r="T816" s="231"/>
      <c r="AT816" s="232" t="s">
        <v>191</v>
      </c>
      <c r="AU816" s="232" t="s">
        <v>85</v>
      </c>
      <c r="AV816" s="13" t="s">
        <v>85</v>
      </c>
      <c r="AW816" s="13" t="s">
        <v>32</v>
      </c>
      <c r="AX816" s="13" t="s">
        <v>76</v>
      </c>
      <c r="AY816" s="232" t="s">
        <v>182</v>
      </c>
    </row>
    <row r="817" spans="1:65" s="15" customFormat="1">
      <c r="B817" s="244"/>
      <c r="C817" s="245"/>
      <c r="D817" s="223" t="s">
        <v>191</v>
      </c>
      <c r="E817" s="246" t="s">
        <v>1</v>
      </c>
      <c r="F817" s="247" t="s">
        <v>202</v>
      </c>
      <c r="G817" s="245"/>
      <c r="H817" s="248">
        <v>90.105999999999995</v>
      </c>
      <c r="I817" s="249"/>
      <c r="J817" s="245"/>
      <c r="K817" s="245"/>
      <c r="L817" s="250"/>
      <c r="M817" s="251"/>
      <c r="N817" s="252"/>
      <c r="O817" s="252"/>
      <c r="P817" s="252"/>
      <c r="Q817" s="252"/>
      <c r="R817" s="252"/>
      <c r="S817" s="252"/>
      <c r="T817" s="253"/>
      <c r="AT817" s="254" t="s">
        <v>191</v>
      </c>
      <c r="AU817" s="254" t="s">
        <v>85</v>
      </c>
      <c r="AV817" s="15" t="s">
        <v>189</v>
      </c>
      <c r="AW817" s="15" t="s">
        <v>32</v>
      </c>
      <c r="AX817" s="15" t="s">
        <v>83</v>
      </c>
      <c r="AY817" s="254" t="s">
        <v>182</v>
      </c>
    </row>
    <row r="818" spans="1:65" s="2" customFormat="1" ht="16.5" customHeight="1">
      <c r="A818" s="34"/>
      <c r="B818" s="35"/>
      <c r="C818" s="208" t="s">
        <v>1103</v>
      </c>
      <c r="D818" s="208" t="s">
        <v>184</v>
      </c>
      <c r="E818" s="209" t="s">
        <v>1104</v>
      </c>
      <c r="F818" s="210" t="s">
        <v>1105</v>
      </c>
      <c r="G818" s="211" t="s">
        <v>331</v>
      </c>
      <c r="H818" s="212">
        <v>613.34699999999998</v>
      </c>
      <c r="I818" s="213"/>
      <c r="J818" s="214">
        <f>ROUND(I818*H818,2)</f>
        <v>0</v>
      </c>
      <c r="K818" s="210" t="s">
        <v>1</v>
      </c>
      <c r="L818" s="39"/>
      <c r="M818" s="215" t="s">
        <v>1</v>
      </c>
      <c r="N818" s="216" t="s">
        <v>41</v>
      </c>
      <c r="O818" s="71"/>
      <c r="P818" s="217">
        <f>O818*H818</f>
        <v>0</v>
      </c>
      <c r="Q818" s="217">
        <v>2.0000000000000001E-4</v>
      </c>
      <c r="R818" s="217">
        <f>Q818*H818</f>
        <v>0.1226694</v>
      </c>
      <c r="S818" s="217">
        <v>0</v>
      </c>
      <c r="T818" s="218">
        <f>S818*H818</f>
        <v>0</v>
      </c>
      <c r="U818" s="34"/>
      <c r="V818" s="34"/>
      <c r="W818" s="34"/>
      <c r="X818" s="34"/>
      <c r="Y818" s="34"/>
      <c r="Z818" s="34"/>
      <c r="AA818" s="34"/>
      <c r="AB818" s="34"/>
      <c r="AC818" s="34"/>
      <c r="AD818" s="34"/>
      <c r="AE818" s="34"/>
      <c r="AR818" s="219" t="s">
        <v>275</v>
      </c>
      <c r="AT818" s="219" t="s">
        <v>184</v>
      </c>
      <c r="AU818" s="219" t="s">
        <v>85</v>
      </c>
      <c r="AY818" s="17" t="s">
        <v>182</v>
      </c>
      <c r="BE818" s="220">
        <f>IF(N818="základní",J818,0)</f>
        <v>0</v>
      </c>
      <c r="BF818" s="220">
        <f>IF(N818="snížená",J818,0)</f>
        <v>0</v>
      </c>
      <c r="BG818" s="220">
        <f>IF(N818="zákl. přenesená",J818,0)</f>
        <v>0</v>
      </c>
      <c r="BH818" s="220">
        <f>IF(N818="sníž. přenesená",J818,0)</f>
        <v>0</v>
      </c>
      <c r="BI818" s="220">
        <f>IF(N818="nulová",J818,0)</f>
        <v>0</v>
      </c>
      <c r="BJ818" s="17" t="s">
        <v>83</v>
      </c>
      <c r="BK818" s="220">
        <f>ROUND(I818*H818,2)</f>
        <v>0</v>
      </c>
      <c r="BL818" s="17" t="s">
        <v>275</v>
      </c>
      <c r="BM818" s="219" t="s">
        <v>1106</v>
      </c>
    </row>
    <row r="819" spans="1:65" s="13" customFormat="1">
      <c r="B819" s="221"/>
      <c r="C819" s="222"/>
      <c r="D819" s="223" t="s">
        <v>191</v>
      </c>
      <c r="E819" s="224" t="s">
        <v>1</v>
      </c>
      <c r="F819" s="225" t="s">
        <v>1051</v>
      </c>
      <c r="G819" s="222"/>
      <c r="H819" s="226">
        <v>17.91</v>
      </c>
      <c r="I819" s="227"/>
      <c r="J819" s="222"/>
      <c r="K819" s="222"/>
      <c r="L819" s="228"/>
      <c r="M819" s="229"/>
      <c r="N819" s="230"/>
      <c r="O819" s="230"/>
      <c r="P819" s="230"/>
      <c r="Q819" s="230"/>
      <c r="R819" s="230"/>
      <c r="S819" s="230"/>
      <c r="T819" s="231"/>
      <c r="AT819" s="232" t="s">
        <v>191</v>
      </c>
      <c r="AU819" s="232" t="s">
        <v>85</v>
      </c>
      <c r="AV819" s="13" t="s">
        <v>85</v>
      </c>
      <c r="AW819" s="13" t="s">
        <v>32</v>
      </c>
      <c r="AX819" s="13" t="s">
        <v>76</v>
      </c>
      <c r="AY819" s="232" t="s">
        <v>182</v>
      </c>
    </row>
    <row r="820" spans="1:65" s="13" customFormat="1">
      <c r="B820" s="221"/>
      <c r="C820" s="222"/>
      <c r="D820" s="223" t="s">
        <v>191</v>
      </c>
      <c r="E820" s="224" t="s">
        <v>1</v>
      </c>
      <c r="F820" s="225" t="s">
        <v>1057</v>
      </c>
      <c r="G820" s="222"/>
      <c r="H820" s="226">
        <v>5.59</v>
      </c>
      <c r="I820" s="227"/>
      <c r="J820" s="222"/>
      <c r="K820" s="222"/>
      <c r="L820" s="228"/>
      <c r="M820" s="229"/>
      <c r="N820" s="230"/>
      <c r="O820" s="230"/>
      <c r="P820" s="230"/>
      <c r="Q820" s="230"/>
      <c r="R820" s="230"/>
      <c r="S820" s="230"/>
      <c r="T820" s="231"/>
      <c r="AT820" s="232" t="s">
        <v>191</v>
      </c>
      <c r="AU820" s="232" t="s">
        <v>85</v>
      </c>
      <c r="AV820" s="13" t="s">
        <v>85</v>
      </c>
      <c r="AW820" s="13" t="s">
        <v>32</v>
      </c>
      <c r="AX820" s="13" t="s">
        <v>76</v>
      </c>
      <c r="AY820" s="232" t="s">
        <v>182</v>
      </c>
    </row>
    <row r="821" spans="1:65" s="13" customFormat="1">
      <c r="B821" s="221"/>
      <c r="C821" s="222"/>
      <c r="D821" s="223" t="s">
        <v>191</v>
      </c>
      <c r="E821" s="224" t="s">
        <v>1</v>
      </c>
      <c r="F821" s="225" t="s">
        <v>1107</v>
      </c>
      <c r="G821" s="222"/>
      <c r="H821" s="226">
        <v>15.632999999999999</v>
      </c>
      <c r="I821" s="227"/>
      <c r="J821" s="222"/>
      <c r="K821" s="222"/>
      <c r="L821" s="228"/>
      <c r="M821" s="229"/>
      <c r="N821" s="230"/>
      <c r="O821" s="230"/>
      <c r="P821" s="230"/>
      <c r="Q821" s="230"/>
      <c r="R821" s="230"/>
      <c r="S821" s="230"/>
      <c r="T821" s="231"/>
      <c r="AT821" s="232" t="s">
        <v>191</v>
      </c>
      <c r="AU821" s="232" t="s">
        <v>85</v>
      </c>
      <c r="AV821" s="13" t="s">
        <v>85</v>
      </c>
      <c r="AW821" s="13" t="s">
        <v>32</v>
      </c>
      <c r="AX821" s="13" t="s">
        <v>76</v>
      </c>
      <c r="AY821" s="232" t="s">
        <v>182</v>
      </c>
    </row>
    <row r="822" spans="1:65" s="13" customFormat="1">
      <c r="B822" s="221"/>
      <c r="C822" s="222"/>
      <c r="D822" s="223" t="s">
        <v>191</v>
      </c>
      <c r="E822" s="224" t="s">
        <v>1</v>
      </c>
      <c r="F822" s="225" t="s">
        <v>1108</v>
      </c>
      <c r="G822" s="222"/>
      <c r="H822" s="226">
        <v>6.53</v>
      </c>
      <c r="I822" s="227"/>
      <c r="J822" s="222"/>
      <c r="K822" s="222"/>
      <c r="L822" s="228"/>
      <c r="M822" s="229"/>
      <c r="N822" s="230"/>
      <c r="O822" s="230"/>
      <c r="P822" s="230"/>
      <c r="Q822" s="230"/>
      <c r="R822" s="230"/>
      <c r="S822" s="230"/>
      <c r="T822" s="231"/>
      <c r="AT822" s="232" t="s">
        <v>191</v>
      </c>
      <c r="AU822" s="232" t="s">
        <v>85</v>
      </c>
      <c r="AV822" s="13" t="s">
        <v>85</v>
      </c>
      <c r="AW822" s="13" t="s">
        <v>32</v>
      </c>
      <c r="AX822" s="13" t="s">
        <v>76</v>
      </c>
      <c r="AY822" s="232" t="s">
        <v>182</v>
      </c>
    </row>
    <row r="823" spans="1:65" s="13" customFormat="1" ht="22.5">
      <c r="B823" s="221"/>
      <c r="C823" s="222"/>
      <c r="D823" s="223" t="s">
        <v>191</v>
      </c>
      <c r="E823" s="224" t="s">
        <v>1</v>
      </c>
      <c r="F823" s="225" t="s">
        <v>1058</v>
      </c>
      <c r="G823" s="222"/>
      <c r="H823" s="226">
        <v>65.356999999999999</v>
      </c>
      <c r="I823" s="227"/>
      <c r="J823" s="222"/>
      <c r="K823" s="222"/>
      <c r="L823" s="228"/>
      <c r="M823" s="229"/>
      <c r="N823" s="230"/>
      <c r="O823" s="230"/>
      <c r="P823" s="230"/>
      <c r="Q823" s="230"/>
      <c r="R823" s="230"/>
      <c r="S823" s="230"/>
      <c r="T823" s="231"/>
      <c r="AT823" s="232" t="s">
        <v>191</v>
      </c>
      <c r="AU823" s="232" t="s">
        <v>85</v>
      </c>
      <c r="AV823" s="13" t="s">
        <v>85</v>
      </c>
      <c r="AW823" s="13" t="s">
        <v>32</v>
      </c>
      <c r="AX823" s="13" t="s">
        <v>76</v>
      </c>
      <c r="AY823" s="232" t="s">
        <v>182</v>
      </c>
    </row>
    <row r="824" spans="1:65" s="13" customFormat="1">
      <c r="B824" s="221"/>
      <c r="C824" s="222"/>
      <c r="D824" s="223" t="s">
        <v>191</v>
      </c>
      <c r="E824" s="224" t="s">
        <v>1</v>
      </c>
      <c r="F824" s="225" t="s">
        <v>1059</v>
      </c>
      <c r="G824" s="222"/>
      <c r="H824" s="226">
        <v>17.247</v>
      </c>
      <c r="I824" s="227"/>
      <c r="J824" s="222"/>
      <c r="K824" s="222"/>
      <c r="L824" s="228"/>
      <c r="M824" s="229"/>
      <c r="N824" s="230"/>
      <c r="O824" s="230"/>
      <c r="P824" s="230"/>
      <c r="Q824" s="230"/>
      <c r="R824" s="230"/>
      <c r="S824" s="230"/>
      <c r="T824" s="231"/>
      <c r="AT824" s="232" t="s">
        <v>191</v>
      </c>
      <c r="AU824" s="232" t="s">
        <v>85</v>
      </c>
      <c r="AV824" s="13" t="s">
        <v>85</v>
      </c>
      <c r="AW824" s="13" t="s">
        <v>32</v>
      </c>
      <c r="AX824" s="13" t="s">
        <v>76</v>
      </c>
      <c r="AY824" s="232" t="s">
        <v>182</v>
      </c>
    </row>
    <row r="825" spans="1:65" s="13" customFormat="1">
      <c r="B825" s="221"/>
      <c r="C825" s="222"/>
      <c r="D825" s="223" t="s">
        <v>191</v>
      </c>
      <c r="E825" s="224" t="s">
        <v>1</v>
      </c>
      <c r="F825" s="225" t="s">
        <v>1109</v>
      </c>
      <c r="G825" s="222"/>
      <c r="H825" s="226">
        <v>31.568000000000001</v>
      </c>
      <c r="I825" s="227"/>
      <c r="J825" s="222"/>
      <c r="K825" s="222"/>
      <c r="L825" s="228"/>
      <c r="M825" s="229"/>
      <c r="N825" s="230"/>
      <c r="O825" s="230"/>
      <c r="P825" s="230"/>
      <c r="Q825" s="230"/>
      <c r="R825" s="230"/>
      <c r="S825" s="230"/>
      <c r="T825" s="231"/>
      <c r="AT825" s="232" t="s">
        <v>191</v>
      </c>
      <c r="AU825" s="232" t="s">
        <v>85</v>
      </c>
      <c r="AV825" s="13" t="s">
        <v>85</v>
      </c>
      <c r="AW825" s="13" t="s">
        <v>32</v>
      </c>
      <c r="AX825" s="13" t="s">
        <v>76</v>
      </c>
      <c r="AY825" s="232" t="s">
        <v>182</v>
      </c>
    </row>
    <row r="826" spans="1:65" s="13" customFormat="1">
      <c r="B826" s="221"/>
      <c r="C826" s="222"/>
      <c r="D826" s="223" t="s">
        <v>191</v>
      </c>
      <c r="E826" s="224" t="s">
        <v>1</v>
      </c>
      <c r="F826" s="225" t="s">
        <v>1110</v>
      </c>
      <c r="G826" s="222"/>
      <c r="H826" s="226">
        <v>104.42700000000001</v>
      </c>
      <c r="I826" s="227"/>
      <c r="J826" s="222"/>
      <c r="K826" s="222"/>
      <c r="L826" s="228"/>
      <c r="M826" s="229"/>
      <c r="N826" s="230"/>
      <c r="O826" s="230"/>
      <c r="P826" s="230"/>
      <c r="Q826" s="230"/>
      <c r="R826" s="230"/>
      <c r="S826" s="230"/>
      <c r="T826" s="231"/>
      <c r="AT826" s="232" t="s">
        <v>191</v>
      </c>
      <c r="AU826" s="232" t="s">
        <v>85</v>
      </c>
      <c r="AV826" s="13" t="s">
        <v>85</v>
      </c>
      <c r="AW826" s="13" t="s">
        <v>32</v>
      </c>
      <c r="AX826" s="13" t="s">
        <v>76</v>
      </c>
      <c r="AY826" s="232" t="s">
        <v>182</v>
      </c>
    </row>
    <row r="827" spans="1:65" s="13" customFormat="1">
      <c r="B827" s="221"/>
      <c r="C827" s="222"/>
      <c r="D827" s="223" t="s">
        <v>191</v>
      </c>
      <c r="E827" s="224" t="s">
        <v>1</v>
      </c>
      <c r="F827" s="225" t="s">
        <v>1111</v>
      </c>
      <c r="G827" s="222"/>
      <c r="H827" s="226">
        <v>40.439</v>
      </c>
      <c r="I827" s="227"/>
      <c r="J827" s="222"/>
      <c r="K827" s="222"/>
      <c r="L827" s="228"/>
      <c r="M827" s="229"/>
      <c r="N827" s="230"/>
      <c r="O827" s="230"/>
      <c r="P827" s="230"/>
      <c r="Q827" s="230"/>
      <c r="R827" s="230"/>
      <c r="S827" s="230"/>
      <c r="T827" s="231"/>
      <c r="AT827" s="232" t="s">
        <v>191</v>
      </c>
      <c r="AU827" s="232" t="s">
        <v>85</v>
      </c>
      <c r="AV827" s="13" t="s">
        <v>85</v>
      </c>
      <c r="AW827" s="13" t="s">
        <v>32</v>
      </c>
      <c r="AX827" s="13" t="s">
        <v>76</v>
      </c>
      <c r="AY827" s="232" t="s">
        <v>182</v>
      </c>
    </row>
    <row r="828" spans="1:65" s="13" customFormat="1">
      <c r="B828" s="221"/>
      <c r="C828" s="222"/>
      <c r="D828" s="223" t="s">
        <v>191</v>
      </c>
      <c r="E828" s="224" t="s">
        <v>1</v>
      </c>
      <c r="F828" s="225" t="s">
        <v>1112</v>
      </c>
      <c r="G828" s="222"/>
      <c r="H828" s="226">
        <v>40.439</v>
      </c>
      <c r="I828" s="227"/>
      <c r="J828" s="222"/>
      <c r="K828" s="222"/>
      <c r="L828" s="228"/>
      <c r="M828" s="229"/>
      <c r="N828" s="230"/>
      <c r="O828" s="230"/>
      <c r="P828" s="230"/>
      <c r="Q828" s="230"/>
      <c r="R828" s="230"/>
      <c r="S828" s="230"/>
      <c r="T828" s="231"/>
      <c r="AT828" s="232" t="s">
        <v>191</v>
      </c>
      <c r="AU828" s="232" t="s">
        <v>85</v>
      </c>
      <c r="AV828" s="13" t="s">
        <v>85</v>
      </c>
      <c r="AW828" s="13" t="s">
        <v>32</v>
      </c>
      <c r="AX828" s="13" t="s">
        <v>76</v>
      </c>
      <c r="AY828" s="232" t="s">
        <v>182</v>
      </c>
    </row>
    <row r="829" spans="1:65" s="13" customFormat="1">
      <c r="B829" s="221"/>
      <c r="C829" s="222"/>
      <c r="D829" s="223" t="s">
        <v>191</v>
      </c>
      <c r="E829" s="224" t="s">
        <v>1</v>
      </c>
      <c r="F829" s="225" t="s">
        <v>1113</v>
      </c>
      <c r="G829" s="222"/>
      <c r="H829" s="226">
        <v>136.52699999999999</v>
      </c>
      <c r="I829" s="227"/>
      <c r="J829" s="222"/>
      <c r="K829" s="222"/>
      <c r="L829" s="228"/>
      <c r="M829" s="229"/>
      <c r="N829" s="230"/>
      <c r="O829" s="230"/>
      <c r="P829" s="230"/>
      <c r="Q829" s="230"/>
      <c r="R829" s="230"/>
      <c r="S829" s="230"/>
      <c r="T829" s="231"/>
      <c r="AT829" s="232" t="s">
        <v>191</v>
      </c>
      <c r="AU829" s="232" t="s">
        <v>85</v>
      </c>
      <c r="AV829" s="13" t="s">
        <v>85</v>
      </c>
      <c r="AW829" s="13" t="s">
        <v>32</v>
      </c>
      <c r="AX829" s="13" t="s">
        <v>76</v>
      </c>
      <c r="AY829" s="232" t="s">
        <v>182</v>
      </c>
    </row>
    <row r="830" spans="1:65" s="13" customFormat="1" ht="22.5">
      <c r="B830" s="221"/>
      <c r="C830" s="222"/>
      <c r="D830" s="223" t="s">
        <v>191</v>
      </c>
      <c r="E830" s="224" t="s">
        <v>1</v>
      </c>
      <c r="F830" s="225" t="s">
        <v>1114</v>
      </c>
      <c r="G830" s="222"/>
      <c r="H830" s="226">
        <v>131.68</v>
      </c>
      <c r="I830" s="227"/>
      <c r="J830" s="222"/>
      <c r="K830" s="222"/>
      <c r="L830" s="228"/>
      <c r="M830" s="229"/>
      <c r="N830" s="230"/>
      <c r="O830" s="230"/>
      <c r="P830" s="230"/>
      <c r="Q830" s="230"/>
      <c r="R830" s="230"/>
      <c r="S830" s="230"/>
      <c r="T830" s="231"/>
      <c r="AT830" s="232" t="s">
        <v>191</v>
      </c>
      <c r="AU830" s="232" t="s">
        <v>85</v>
      </c>
      <c r="AV830" s="13" t="s">
        <v>85</v>
      </c>
      <c r="AW830" s="13" t="s">
        <v>32</v>
      </c>
      <c r="AX830" s="13" t="s">
        <v>76</v>
      </c>
      <c r="AY830" s="232" t="s">
        <v>182</v>
      </c>
    </row>
    <row r="831" spans="1:65" s="15" customFormat="1">
      <c r="B831" s="244"/>
      <c r="C831" s="245"/>
      <c r="D831" s="223" t="s">
        <v>191</v>
      </c>
      <c r="E831" s="246" t="s">
        <v>1</v>
      </c>
      <c r="F831" s="247" t="s">
        <v>202</v>
      </c>
      <c r="G831" s="245"/>
      <c r="H831" s="248">
        <v>613.34699999999998</v>
      </c>
      <c r="I831" s="249"/>
      <c r="J831" s="245"/>
      <c r="K831" s="245"/>
      <c r="L831" s="250"/>
      <c r="M831" s="251"/>
      <c r="N831" s="252"/>
      <c r="O831" s="252"/>
      <c r="P831" s="252"/>
      <c r="Q831" s="252"/>
      <c r="R831" s="252"/>
      <c r="S831" s="252"/>
      <c r="T831" s="253"/>
      <c r="AT831" s="254" t="s">
        <v>191</v>
      </c>
      <c r="AU831" s="254" t="s">
        <v>85</v>
      </c>
      <c r="AV831" s="15" t="s">
        <v>189</v>
      </c>
      <c r="AW831" s="15" t="s">
        <v>32</v>
      </c>
      <c r="AX831" s="15" t="s">
        <v>83</v>
      </c>
      <c r="AY831" s="254" t="s">
        <v>182</v>
      </c>
    </row>
    <row r="832" spans="1:65" s="2" customFormat="1" ht="16.5" customHeight="1">
      <c r="A832" s="34"/>
      <c r="B832" s="35"/>
      <c r="C832" s="208" t="s">
        <v>1115</v>
      </c>
      <c r="D832" s="208" t="s">
        <v>184</v>
      </c>
      <c r="E832" s="209" t="s">
        <v>1116</v>
      </c>
      <c r="F832" s="210" t="s">
        <v>1117</v>
      </c>
      <c r="G832" s="211" t="s">
        <v>331</v>
      </c>
      <c r="H832" s="212">
        <v>194.876</v>
      </c>
      <c r="I832" s="213"/>
      <c r="J832" s="214">
        <f>ROUND(I832*H832,2)</f>
        <v>0</v>
      </c>
      <c r="K832" s="210" t="s">
        <v>188</v>
      </c>
      <c r="L832" s="39"/>
      <c r="M832" s="215" t="s">
        <v>1</v>
      </c>
      <c r="N832" s="216" t="s">
        <v>41</v>
      </c>
      <c r="O832" s="71"/>
      <c r="P832" s="217">
        <f>O832*H832</f>
        <v>0</v>
      </c>
      <c r="Q832" s="217">
        <v>1.2999999999999999E-4</v>
      </c>
      <c r="R832" s="217">
        <f>Q832*H832</f>
        <v>2.533388E-2</v>
      </c>
      <c r="S832" s="217">
        <v>0</v>
      </c>
      <c r="T832" s="218">
        <f>S832*H832</f>
        <v>0</v>
      </c>
      <c r="U832" s="34"/>
      <c r="V832" s="34"/>
      <c r="W832" s="34"/>
      <c r="X832" s="34"/>
      <c r="Y832" s="34"/>
      <c r="Z832" s="34"/>
      <c r="AA832" s="34"/>
      <c r="AB832" s="34"/>
      <c r="AC832" s="34"/>
      <c r="AD832" s="34"/>
      <c r="AE832" s="34"/>
      <c r="AR832" s="219" t="s">
        <v>189</v>
      </c>
      <c r="AT832" s="219" t="s">
        <v>184</v>
      </c>
      <c r="AU832" s="219" t="s">
        <v>85</v>
      </c>
      <c r="AY832" s="17" t="s">
        <v>182</v>
      </c>
      <c r="BE832" s="220">
        <f>IF(N832="základní",J832,0)</f>
        <v>0</v>
      </c>
      <c r="BF832" s="220">
        <f>IF(N832="snížená",J832,0)</f>
        <v>0</v>
      </c>
      <c r="BG832" s="220">
        <f>IF(N832="zákl. přenesená",J832,0)</f>
        <v>0</v>
      </c>
      <c r="BH832" s="220">
        <f>IF(N832="sníž. přenesená",J832,0)</f>
        <v>0</v>
      </c>
      <c r="BI832" s="220">
        <f>IF(N832="nulová",J832,0)</f>
        <v>0</v>
      </c>
      <c r="BJ832" s="17" t="s">
        <v>83</v>
      </c>
      <c r="BK832" s="220">
        <f>ROUND(I832*H832,2)</f>
        <v>0</v>
      </c>
      <c r="BL832" s="17" t="s">
        <v>189</v>
      </c>
      <c r="BM832" s="219" t="s">
        <v>1118</v>
      </c>
    </row>
    <row r="833" spans="1:65" s="13" customFormat="1">
      <c r="B833" s="221"/>
      <c r="C833" s="222"/>
      <c r="D833" s="223" t="s">
        <v>191</v>
      </c>
      <c r="E833" s="224" t="s">
        <v>1</v>
      </c>
      <c r="F833" s="225" t="s">
        <v>1051</v>
      </c>
      <c r="G833" s="222"/>
      <c r="H833" s="226">
        <v>17.91</v>
      </c>
      <c r="I833" s="227"/>
      <c r="J833" s="222"/>
      <c r="K833" s="222"/>
      <c r="L833" s="228"/>
      <c r="M833" s="229"/>
      <c r="N833" s="230"/>
      <c r="O833" s="230"/>
      <c r="P833" s="230"/>
      <c r="Q833" s="230"/>
      <c r="R833" s="230"/>
      <c r="S833" s="230"/>
      <c r="T833" s="231"/>
      <c r="AT833" s="232" t="s">
        <v>191</v>
      </c>
      <c r="AU833" s="232" t="s">
        <v>85</v>
      </c>
      <c r="AV833" s="13" t="s">
        <v>85</v>
      </c>
      <c r="AW833" s="13" t="s">
        <v>32</v>
      </c>
      <c r="AX833" s="13" t="s">
        <v>76</v>
      </c>
      <c r="AY833" s="232" t="s">
        <v>182</v>
      </c>
    </row>
    <row r="834" spans="1:65" s="13" customFormat="1">
      <c r="B834" s="221"/>
      <c r="C834" s="222"/>
      <c r="D834" s="223" t="s">
        <v>191</v>
      </c>
      <c r="E834" s="224" t="s">
        <v>1</v>
      </c>
      <c r="F834" s="225" t="s">
        <v>1060</v>
      </c>
      <c r="G834" s="222"/>
      <c r="H834" s="226">
        <v>40.439</v>
      </c>
      <c r="I834" s="227"/>
      <c r="J834" s="222"/>
      <c r="K834" s="222"/>
      <c r="L834" s="228"/>
      <c r="M834" s="229"/>
      <c r="N834" s="230"/>
      <c r="O834" s="230"/>
      <c r="P834" s="230"/>
      <c r="Q834" s="230"/>
      <c r="R834" s="230"/>
      <c r="S834" s="230"/>
      <c r="T834" s="231"/>
      <c r="AT834" s="232" t="s">
        <v>191</v>
      </c>
      <c r="AU834" s="232" t="s">
        <v>85</v>
      </c>
      <c r="AV834" s="13" t="s">
        <v>85</v>
      </c>
      <c r="AW834" s="13" t="s">
        <v>32</v>
      </c>
      <c r="AX834" s="13" t="s">
        <v>76</v>
      </c>
      <c r="AY834" s="232" t="s">
        <v>182</v>
      </c>
    </row>
    <row r="835" spans="1:65" s="13" customFormat="1">
      <c r="B835" s="221"/>
      <c r="C835" s="222"/>
      <c r="D835" s="223" t="s">
        <v>191</v>
      </c>
      <c r="E835" s="224" t="s">
        <v>1</v>
      </c>
      <c r="F835" s="225" t="s">
        <v>337</v>
      </c>
      <c r="G835" s="222"/>
      <c r="H835" s="226">
        <v>136.52699999999999</v>
      </c>
      <c r="I835" s="227"/>
      <c r="J835" s="222"/>
      <c r="K835" s="222"/>
      <c r="L835" s="228"/>
      <c r="M835" s="229"/>
      <c r="N835" s="230"/>
      <c r="O835" s="230"/>
      <c r="P835" s="230"/>
      <c r="Q835" s="230"/>
      <c r="R835" s="230"/>
      <c r="S835" s="230"/>
      <c r="T835" s="231"/>
      <c r="AT835" s="232" t="s">
        <v>191</v>
      </c>
      <c r="AU835" s="232" t="s">
        <v>85</v>
      </c>
      <c r="AV835" s="13" t="s">
        <v>85</v>
      </c>
      <c r="AW835" s="13" t="s">
        <v>32</v>
      </c>
      <c r="AX835" s="13" t="s">
        <v>76</v>
      </c>
      <c r="AY835" s="232" t="s">
        <v>182</v>
      </c>
    </row>
    <row r="836" spans="1:65" s="15" customFormat="1">
      <c r="B836" s="244"/>
      <c r="C836" s="245"/>
      <c r="D836" s="223" t="s">
        <v>191</v>
      </c>
      <c r="E836" s="246" t="s">
        <v>1</v>
      </c>
      <c r="F836" s="247" t="s">
        <v>202</v>
      </c>
      <c r="G836" s="245"/>
      <c r="H836" s="248">
        <v>194.87599999999998</v>
      </c>
      <c r="I836" s="249"/>
      <c r="J836" s="245"/>
      <c r="K836" s="245"/>
      <c r="L836" s="250"/>
      <c r="M836" s="251"/>
      <c r="N836" s="252"/>
      <c r="O836" s="252"/>
      <c r="P836" s="252"/>
      <c r="Q836" s="252"/>
      <c r="R836" s="252"/>
      <c r="S836" s="252"/>
      <c r="T836" s="253"/>
      <c r="AT836" s="254" t="s">
        <v>191</v>
      </c>
      <c r="AU836" s="254" t="s">
        <v>85</v>
      </c>
      <c r="AV836" s="15" t="s">
        <v>189</v>
      </c>
      <c r="AW836" s="15" t="s">
        <v>32</v>
      </c>
      <c r="AX836" s="15" t="s">
        <v>83</v>
      </c>
      <c r="AY836" s="254" t="s">
        <v>182</v>
      </c>
    </row>
    <row r="837" spans="1:65" s="2" customFormat="1" ht="16.5" customHeight="1">
      <c r="A837" s="34"/>
      <c r="B837" s="35"/>
      <c r="C837" s="208" t="s">
        <v>1119</v>
      </c>
      <c r="D837" s="208" t="s">
        <v>184</v>
      </c>
      <c r="E837" s="209" t="s">
        <v>1120</v>
      </c>
      <c r="F837" s="210" t="s">
        <v>1121</v>
      </c>
      <c r="G837" s="211" t="s">
        <v>331</v>
      </c>
      <c r="H837" s="212">
        <v>17.247</v>
      </c>
      <c r="I837" s="213"/>
      <c r="J837" s="214">
        <f>ROUND(I837*H837,2)</f>
        <v>0</v>
      </c>
      <c r="K837" s="210" t="s">
        <v>188</v>
      </c>
      <c r="L837" s="39"/>
      <c r="M837" s="215" t="s">
        <v>1</v>
      </c>
      <c r="N837" s="216" t="s">
        <v>41</v>
      </c>
      <c r="O837" s="71"/>
      <c r="P837" s="217">
        <f>O837*H837</f>
        <v>0</v>
      </c>
      <c r="Q837" s="217">
        <v>6.9999999999999999E-4</v>
      </c>
      <c r="R837" s="217">
        <f>Q837*H837</f>
        <v>1.2072899999999999E-2</v>
      </c>
      <c r="S837" s="217">
        <v>0</v>
      </c>
      <c r="T837" s="218">
        <f>S837*H837</f>
        <v>0</v>
      </c>
      <c r="U837" s="34"/>
      <c r="V837" s="34"/>
      <c r="W837" s="34"/>
      <c r="X837" s="34"/>
      <c r="Y837" s="34"/>
      <c r="Z837" s="34"/>
      <c r="AA837" s="34"/>
      <c r="AB837" s="34"/>
      <c r="AC837" s="34"/>
      <c r="AD837" s="34"/>
      <c r="AE837" s="34"/>
      <c r="AR837" s="219" t="s">
        <v>189</v>
      </c>
      <c r="AT837" s="219" t="s">
        <v>184</v>
      </c>
      <c r="AU837" s="219" t="s">
        <v>85</v>
      </c>
      <c r="AY837" s="17" t="s">
        <v>182</v>
      </c>
      <c r="BE837" s="220">
        <f>IF(N837="základní",J837,0)</f>
        <v>0</v>
      </c>
      <c r="BF837" s="220">
        <f>IF(N837="snížená",J837,0)</f>
        <v>0</v>
      </c>
      <c r="BG837" s="220">
        <f>IF(N837="zákl. přenesená",J837,0)</f>
        <v>0</v>
      </c>
      <c r="BH837" s="220">
        <f>IF(N837="sníž. přenesená",J837,0)</f>
        <v>0</v>
      </c>
      <c r="BI837" s="220">
        <f>IF(N837="nulová",J837,0)</f>
        <v>0</v>
      </c>
      <c r="BJ837" s="17" t="s">
        <v>83</v>
      </c>
      <c r="BK837" s="220">
        <f>ROUND(I837*H837,2)</f>
        <v>0</v>
      </c>
      <c r="BL837" s="17" t="s">
        <v>189</v>
      </c>
      <c r="BM837" s="219" t="s">
        <v>1122</v>
      </c>
    </row>
    <row r="838" spans="1:65" s="13" customFormat="1">
      <c r="B838" s="221"/>
      <c r="C838" s="222"/>
      <c r="D838" s="223" t="s">
        <v>191</v>
      </c>
      <c r="E838" s="224" t="s">
        <v>1</v>
      </c>
      <c r="F838" s="225" t="s">
        <v>1059</v>
      </c>
      <c r="G838" s="222"/>
      <c r="H838" s="226">
        <v>17.247</v>
      </c>
      <c r="I838" s="227"/>
      <c r="J838" s="222"/>
      <c r="K838" s="222"/>
      <c r="L838" s="228"/>
      <c r="M838" s="229"/>
      <c r="N838" s="230"/>
      <c r="O838" s="230"/>
      <c r="P838" s="230"/>
      <c r="Q838" s="230"/>
      <c r="R838" s="230"/>
      <c r="S838" s="230"/>
      <c r="T838" s="231"/>
      <c r="AT838" s="232" t="s">
        <v>191</v>
      </c>
      <c r="AU838" s="232" t="s">
        <v>85</v>
      </c>
      <c r="AV838" s="13" t="s">
        <v>85</v>
      </c>
      <c r="AW838" s="13" t="s">
        <v>32</v>
      </c>
      <c r="AX838" s="13" t="s">
        <v>83</v>
      </c>
      <c r="AY838" s="232" t="s">
        <v>182</v>
      </c>
    </row>
    <row r="839" spans="1:65" s="2" customFormat="1" ht="16.5" customHeight="1">
      <c r="A839" s="34"/>
      <c r="B839" s="35"/>
      <c r="C839" s="208" t="s">
        <v>1123</v>
      </c>
      <c r="D839" s="208" t="s">
        <v>184</v>
      </c>
      <c r="E839" s="209" t="s">
        <v>1124</v>
      </c>
      <c r="F839" s="210" t="s">
        <v>1125</v>
      </c>
      <c r="G839" s="211" t="s">
        <v>360</v>
      </c>
      <c r="H839" s="212">
        <v>235.03</v>
      </c>
      <c r="I839" s="213"/>
      <c r="J839" s="214">
        <f>ROUND(I839*H839,2)</f>
        <v>0</v>
      </c>
      <c r="K839" s="210" t="s">
        <v>188</v>
      </c>
      <c r="L839" s="39"/>
      <c r="M839" s="215" t="s">
        <v>1</v>
      </c>
      <c r="N839" s="216" t="s">
        <v>41</v>
      </c>
      <c r="O839" s="71"/>
      <c r="P839" s="217">
        <f>O839*H839</f>
        <v>0</v>
      </c>
      <c r="Q839" s="217">
        <v>2.0000000000000002E-5</v>
      </c>
      <c r="R839" s="217">
        <f>Q839*H839</f>
        <v>4.7006000000000001E-3</v>
      </c>
      <c r="S839" s="217">
        <v>0</v>
      </c>
      <c r="T839" s="218">
        <f>S839*H839</f>
        <v>0</v>
      </c>
      <c r="U839" s="34"/>
      <c r="V839" s="34"/>
      <c r="W839" s="34"/>
      <c r="X839" s="34"/>
      <c r="Y839" s="34"/>
      <c r="Z839" s="34"/>
      <c r="AA839" s="34"/>
      <c r="AB839" s="34"/>
      <c r="AC839" s="34"/>
      <c r="AD839" s="34"/>
      <c r="AE839" s="34"/>
      <c r="AR839" s="219" t="s">
        <v>189</v>
      </c>
      <c r="AT839" s="219" t="s">
        <v>184</v>
      </c>
      <c r="AU839" s="219" t="s">
        <v>85</v>
      </c>
      <c r="AY839" s="17" t="s">
        <v>182</v>
      </c>
      <c r="BE839" s="220">
        <f>IF(N839="základní",J839,0)</f>
        <v>0</v>
      </c>
      <c r="BF839" s="220">
        <f>IF(N839="snížená",J839,0)</f>
        <v>0</v>
      </c>
      <c r="BG839" s="220">
        <f>IF(N839="zákl. přenesená",J839,0)</f>
        <v>0</v>
      </c>
      <c r="BH839" s="220">
        <f>IF(N839="sníž. přenesená",J839,0)</f>
        <v>0</v>
      </c>
      <c r="BI839" s="220">
        <f>IF(N839="nulová",J839,0)</f>
        <v>0</v>
      </c>
      <c r="BJ839" s="17" t="s">
        <v>83</v>
      </c>
      <c r="BK839" s="220">
        <f>ROUND(I839*H839,2)</f>
        <v>0</v>
      </c>
      <c r="BL839" s="17" t="s">
        <v>189</v>
      </c>
      <c r="BM839" s="219" t="s">
        <v>1126</v>
      </c>
    </row>
    <row r="840" spans="1:65" s="13" customFormat="1">
      <c r="B840" s="221"/>
      <c r="C840" s="222"/>
      <c r="D840" s="223" t="s">
        <v>191</v>
      </c>
      <c r="E840" s="224" t="s">
        <v>1</v>
      </c>
      <c r="F840" s="225" t="s">
        <v>1127</v>
      </c>
      <c r="G840" s="222"/>
      <c r="H840" s="226">
        <v>27.34</v>
      </c>
      <c r="I840" s="227"/>
      <c r="J840" s="222"/>
      <c r="K840" s="222"/>
      <c r="L840" s="228"/>
      <c r="M840" s="229"/>
      <c r="N840" s="230"/>
      <c r="O840" s="230"/>
      <c r="P840" s="230"/>
      <c r="Q840" s="230"/>
      <c r="R840" s="230"/>
      <c r="S840" s="230"/>
      <c r="T840" s="231"/>
      <c r="AT840" s="232" t="s">
        <v>191</v>
      </c>
      <c r="AU840" s="232" t="s">
        <v>85</v>
      </c>
      <c r="AV840" s="13" t="s">
        <v>85</v>
      </c>
      <c r="AW840" s="13" t="s">
        <v>32</v>
      </c>
      <c r="AX840" s="13" t="s">
        <v>76</v>
      </c>
      <c r="AY840" s="232" t="s">
        <v>182</v>
      </c>
    </row>
    <row r="841" spans="1:65" s="13" customFormat="1">
      <c r="B841" s="221"/>
      <c r="C841" s="222"/>
      <c r="D841" s="223" t="s">
        <v>191</v>
      </c>
      <c r="E841" s="224" t="s">
        <v>1</v>
      </c>
      <c r="F841" s="225" t="s">
        <v>1128</v>
      </c>
      <c r="G841" s="222"/>
      <c r="H841" s="226">
        <v>29.8</v>
      </c>
      <c r="I841" s="227"/>
      <c r="J841" s="222"/>
      <c r="K841" s="222"/>
      <c r="L841" s="228"/>
      <c r="M841" s="229"/>
      <c r="N841" s="230"/>
      <c r="O841" s="230"/>
      <c r="P841" s="230"/>
      <c r="Q841" s="230"/>
      <c r="R841" s="230"/>
      <c r="S841" s="230"/>
      <c r="T841" s="231"/>
      <c r="AT841" s="232" t="s">
        <v>191</v>
      </c>
      <c r="AU841" s="232" t="s">
        <v>85</v>
      </c>
      <c r="AV841" s="13" t="s">
        <v>85</v>
      </c>
      <c r="AW841" s="13" t="s">
        <v>32</v>
      </c>
      <c r="AX841" s="13" t="s">
        <v>76</v>
      </c>
      <c r="AY841" s="232" t="s">
        <v>182</v>
      </c>
    </row>
    <row r="842" spans="1:65" s="13" customFormat="1">
      <c r="B842" s="221"/>
      <c r="C842" s="222"/>
      <c r="D842" s="223" t="s">
        <v>191</v>
      </c>
      <c r="E842" s="224" t="s">
        <v>1</v>
      </c>
      <c r="F842" s="225" t="s">
        <v>1129</v>
      </c>
      <c r="G842" s="222"/>
      <c r="H842" s="226">
        <v>26.18</v>
      </c>
      <c r="I842" s="227"/>
      <c r="J842" s="222"/>
      <c r="K842" s="222"/>
      <c r="L842" s="228"/>
      <c r="M842" s="229"/>
      <c r="N842" s="230"/>
      <c r="O842" s="230"/>
      <c r="P842" s="230"/>
      <c r="Q842" s="230"/>
      <c r="R842" s="230"/>
      <c r="S842" s="230"/>
      <c r="T842" s="231"/>
      <c r="AT842" s="232" t="s">
        <v>191</v>
      </c>
      <c r="AU842" s="232" t="s">
        <v>85</v>
      </c>
      <c r="AV842" s="13" t="s">
        <v>85</v>
      </c>
      <c r="AW842" s="13" t="s">
        <v>32</v>
      </c>
      <c r="AX842" s="13" t="s">
        <v>76</v>
      </c>
      <c r="AY842" s="232" t="s">
        <v>182</v>
      </c>
    </row>
    <row r="843" spans="1:65" s="13" customFormat="1" ht="22.5">
      <c r="B843" s="221"/>
      <c r="C843" s="222"/>
      <c r="D843" s="223" t="s">
        <v>191</v>
      </c>
      <c r="E843" s="224" t="s">
        <v>1</v>
      </c>
      <c r="F843" s="225" t="s">
        <v>1130</v>
      </c>
      <c r="G843" s="222"/>
      <c r="H843" s="226">
        <v>151.71</v>
      </c>
      <c r="I843" s="227"/>
      <c r="J843" s="222"/>
      <c r="K843" s="222"/>
      <c r="L843" s="228"/>
      <c r="M843" s="229"/>
      <c r="N843" s="230"/>
      <c r="O843" s="230"/>
      <c r="P843" s="230"/>
      <c r="Q843" s="230"/>
      <c r="R843" s="230"/>
      <c r="S843" s="230"/>
      <c r="T843" s="231"/>
      <c r="AT843" s="232" t="s">
        <v>191</v>
      </c>
      <c r="AU843" s="232" t="s">
        <v>85</v>
      </c>
      <c r="AV843" s="13" t="s">
        <v>85</v>
      </c>
      <c r="AW843" s="13" t="s">
        <v>32</v>
      </c>
      <c r="AX843" s="13" t="s">
        <v>76</v>
      </c>
      <c r="AY843" s="232" t="s">
        <v>182</v>
      </c>
    </row>
    <row r="844" spans="1:65" s="15" customFormat="1">
      <c r="B844" s="244"/>
      <c r="C844" s="245"/>
      <c r="D844" s="223" t="s">
        <v>191</v>
      </c>
      <c r="E844" s="246" t="s">
        <v>1</v>
      </c>
      <c r="F844" s="247" t="s">
        <v>202</v>
      </c>
      <c r="G844" s="245"/>
      <c r="H844" s="248">
        <v>235.03</v>
      </c>
      <c r="I844" s="249"/>
      <c r="J844" s="245"/>
      <c r="K844" s="245"/>
      <c r="L844" s="250"/>
      <c r="M844" s="251"/>
      <c r="N844" s="252"/>
      <c r="O844" s="252"/>
      <c r="P844" s="252"/>
      <c r="Q844" s="252"/>
      <c r="R844" s="252"/>
      <c r="S844" s="252"/>
      <c r="T844" s="253"/>
      <c r="AT844" s="254" t="s">
        <v>191</v>
      </c>
      <c r="AU844" s="254" t="s">
        <v>85</v>
      </c>
      <c r="AV844" s="15" t="s">
        <v>189</v>
      </c>
      <c r="AW844" s="15" t="s">
        <v>32</v>
      </c>
      <c r="AX844" s="15" t="s">
        <v>83</v>
      </c>
      <c r="AY844" s="254" t="s">
        <v>182</v>
      </c>
    </row>
    <row r="845" spans="1:65" s="2" customFormat="1" ht="16.5" customHeight="1">
      <c r="A845" s="34"/>
      <c r="B845" s="35"/>
      <c r="C845" s="208" t="s">
        <v>1131</v>
      </c>
      <c r="D845" s="208" t="s">
        <v>184</v>
      </c>
      <c r="E845" s="209" t="s">
        <v>1132</v>
      </c>
      <c r="F845" s="210" t="s">
        <v>1133</v>
      </c>
      <c r="G845" s="211" t="s">
        <v>360</v>
      </c>
      <c r="H845" s="212">
        <v>23.88</v>
      </c>
      <c r="I845" s="213"/>
      <c r="J845" s="214">
        <f>ROUND(I845*H845,2)</f>
        <v>0</v>
      </c>
      <c r="K845" s="210" t="s">
        <v>188</v>
      </c>
      <c r="L845" s="39"/>
      <c r="M845" s="215" t="s">
        <v>1</v>
      </c>
      <c r="N845" s="216" t="s">
        <v>41</v>
      </c>
      <c r="O845" s="71"/>
      <c r="P845" s="217">
        <f>O845*H845</f>
        <v>0</v>
      </c>
      <c r="Q845" s="217">
        <v>5.0000000000000002E-5</v>
      </c>
      <c r="R845" s="217">
        <f>Q845*H845</f>
        <v>1.194E-3</v>
      </c>
      <c r="S845" s="217">
        <v>0</v>
      </c>
      <c r="T845" s="218">
        <f>S845*H845</f>
        <v>0</v>
      </c>
      <c r="U845" s="34"/>
      <c r="V845" s="34"/>
      <c r="W845" s="34"/>
      <c r="X845" s="34"/>
      <c r="Y845" s="34"/>
      <c r="Z845" s="34"/>
      <c r="AA845" s="34"/>
      <c r="AB845" s="34"/>
      <c r="AC845" s="34"/>
      <c r="AD845" s="34"/>
      <c r="AE845" s="34"/>
      <c r="AR845" s="219" t="s">
        <v>189</v>
      </c>
      <c r="AT845" s="219" t="s">
        <v>184</v>
      </c>
      <c r="AU845" s="219" t="s">
        <v>85</v>
      </c>
      <c r="AY845" s="17" t="s">
        <v>182</v>
      </c>
      <c r="BE845" s="220">
        <f>IF(N845="základní",J845,0)</f>
        <v>0</v>
      </c>
      <c r="BF845" s="220">
        <f>IF(N845="snížená",J845,0)</f>
        <v>0</v>
      </c>
      <c r="BG845" s="220">
        <f>IF(N845="zákl. přenesená",J845,0)</f>
        <v>0</v>
      </c>
      <c r="BH845" s="220">
        <f>IF(N845="sníž. přenesená",J845,0)</f>
        <v>0</v>
      </c>
      <c r="BI845" s="220">
        <f>IF(N845="nulová",J845,0)</f>
        <v>0</v>
      </c>
      <c r="BJ845" s="17" t="s">
        <v>83</v>
      </c>
      <c r="BK845" s="220">
        <f>ROUND(I845*H845,2)</f>
        <v>0</v>
      </c>
      <c r="BL845" s="17" t="s">
        <v>189</v>
      </c>
      <c r="BM845" s="219" t="s">
        <v>1134</v>
      </c>
    </row>
    <row r="846" spans="1:65" s="13" customFormat="1">
      <c r="B846" s="221"/>
      <c r="C846" s="222"/>
      <c r="D846" s="223" t="s">
        <v>191</v>
      </c>
      <c r="E846" s="224" t="s">
        <v>1</v>
      </c>
      <c r="F846" s="225" t="s">
        <v>1135</v>
      </c>
      <c r="G846" s="222"/>
      <c r="H846" s="226">
        <v>23.88</v>
      </c>
      <c r="I846" s="227"/>
      <c r="J846" s="222"/>
      <c r="K846" s="222"/>
      <c r="L846" s="228"/>
      <c r="M846" s="229"/>
      <c r="N846" s="230"/>
      <c r="O846" s="230"/>
      <c r="P846" s="230"/>
      <c r="Q846" s="230"/>
      <c r="R846" s="230"/>
      <c r="S846" s="230"/>
      <c r="T846" s="231"/>
      <c r="AT846" s="232" t="s">
        <v>191</v>
      </c>
      <c r="AU846" s="232" t="s">
        <v>85</v>
      </c>
      <c r="AV846" s="13" t="s">
        <v>85</v>
      </c>
      <c r="AW846" s="13" t="s">
        <v>32</v>
      </c>
      <c r="AX846" s="13" t="s">
        <v>83</v>
      </c>
      <c r="AY846" s="232" t="s">
        <v>182</v>
      </c>
    </row>
    <row r="847" spans="1:65" s="2" customFormat="1" ht="16.5" customHeight="1">
      <c r="A847" s="34"/>
      <c r="B847" s="35"/>
      <c r="C847" s="208" t="s">
        <v>1136</v>
      </c>
      <c r="D847" s="208" t="s">
        <v>184</v>
      </c>
      <c r="E847" s="209" t="s">
        <v>1137</v>
      </c>
      <c r="F847" s="210" t="s">
        <v>1138</v>
      </c>
      <c r="G847" s="211" t="s">
        <v>360</v>
      </c>
      <c r="H847" s="212">
        <v>23.88</v>
      </c>
      <c r="I847" s="213"/>
      <c r="J847" s="214">
        <f>ROUND(I847*H847,2)</f>
        <v>0</v>
      </c>
      <c r="K847" s="210" t="s">
        <v>188</v>
      </c>
      <c r="L847" s="39"/>
      <c r="M847" s="215" t="s">
        <v>1</v>
      </c>
      <c r="N847" s="216" t="s">
        <v>41</v>
      </c>
      <c r="O847" s="71"/>
      <c r="P847" s="217">
        <f>O847*H847</f>
        <v>0</v>
      </c>
      <c r="Q847" s="217">
        <v>4.0000000000000003E-5</v>
      </c>
      <c r="R847" s="217">
        <f>Q847*H847</f>
        <v>9.5520000000000002E-4</v>
      </c>
      <c r="S847" s="217">
        <v>0</v>
      </c>
      <c r="T847" s="218">
        <f>S847*H847</f>
        <v>0</v>
      </c>
      <c r="U847" s="34"/>
      <c r="V847" s="34"/>
      <c r="W847" s="34"/>
      <c r="X847" s="34"/>
      <c r="Y847" s="34"/>
      <c r="Z847" s="34"/>
      <c r="AA847" s="34"/>
      <c r="AB847" s="34"/>
      <c r="AC847" s="34"/>
      <c r="AD847" s="34"/>
      <c r="AE847" s="34"/>
      <c r="AR847" s="219" t="s">
        <v>189</v>
      </c>
      <c r="AT847" s="219" t="s">
        <v>184</v>
      </c>
      <c r="AU847" s="219" t="s">
        <v>85</v>
      </c>
      <c r="AY847" s="17" t="s">
        <v>182</v>
      </c>
      <c r="BE847" s="220">
        <f>IF(N847="základní",J847,0)</f>
        <v>0</v>
      </c>
      <c r="BF847" s="220">
        <f>IF(N847="snížená",J847,0)</f>
        <v>0</v>
      </c>
      <c r="BG847" s="220">
        <f>IF(N847="zákl. přenesená",J847,0)</f>
        <v>0</v>
      </c>
      <c r="BH847" s="220">
        <f>IF(N847="sníž. přenesená",J847,0)</f>
        <v>0</v>
      </c>
      <c r="BI847" s="220">
        <f>IF(N847="nulová",J847,0)</f>
        <v>0</v>
      </c>
      <c r="BJ847" s="17" t="s">
        <v>83</v>
      </c>
      <c r="BK847" s="220">
        <f>ROUND(I847*H847,2)</f>
        <v>0</v>
      </c>
      <c r="BL847" s="17" t="s">
        <v>189</v>
      </c>
      <c r="BM847" s="219" t="s">
        <v>1139</v>
      </c>
    </row>
    <row r="848" spans="1:65" s="13" customFormat="1">
      <c r="B848" s="221"/>
      <c r="C848" s="222"/>
      <c r="D848" s="223" t="s">
        <v>191</v>
      </c>
      <c r="E848" s="224" t="s">
        <v>1</v>
      </c>
      <c r="F848" s="225" t="s">
        <v>1135</v>
      </c>
      <c r="G848" s="222"/>
      <c r="H848" s="226">
        <v>23.88</v>
      </c>
      <c r="I848" s="227"/>
      <c r="J848" s="222"/>
      <c r="K848" s="222"/>
      <c r="L848" s="228"/>
      <c r="M848" s="229"/>
      <c r="N848" s="230"/>
      <c r="O848" s="230"/>
      <c r="P848" s="230"/>
      <c r="Q848" s="230"/>
      <c r="R848" s="230"/>
      <c r="S848" s="230"/>
      <c r="T848" s="231"/>
      <c r="AT848" s="232" t="s">
        <v>191</v>
      </c>
      <c r="AU848" s="232" t="s">
        <v>85</v>
      </c>
      <c r="AV848" s="13" t="s">
        <v>85</v>
      </c>
      <c r="AW848" s="13" t="s">
        <v>32</v>
      </c>
      <c r="AX848" s="13" t="s">
        <v>83</v>
      </c>
      <c r="AY848" s="232" t="s">
        <v>182</v>
      </c>
    </row>
    <row r="849" spans="1:65" s="2" customFormat="1" ht="16.5" customHeight="1">
      <c r="A849" s="34"/>
      <c r="B849" s="35"/>
      <c r="C849" s="208" t="s">
        <v>1140</v>
      </c>
      <c r="D849" s="208" t="s">
        <v>184</v>
      </c>
      <c r="E849" s="209" t="s">
        <v>1141</v>
      </c>
      <c r="F849" s="210" t="s">
        <v>1142</v>
      </c>
      <c r="G849" s="211" t="s">
        <v>187</v>
      </c>
      <c r="H849" s="212">
        <v>34.710999999999999</v>
      </c>
      <c r="I849" s="213"/>
      <c r="J849" s="214">
        <f>ROUND(I849*H849,2)</f>
        <v>0</v>
      </c>
      <c r="K849" s="210" t="s">
        <v>188</v>
      </c>
      <c r="L849" s="39"/>
      <c r="M849" s="215" t="s">
        <v>1</v>
      </c>
      <c r="N849" s="216" t="s">
        <v>41</v>
      </c>
      <c r="O849" s="71"/>
      <c r="P849" s="217">
        <f>O849*H849</f>
        <v>0</v>
      </c>
      <c r="Q849" s="217">
        <v>2.16</v>
      </c>
      <c r="R849" s="217">
        <f>Q849*H849</f>
        <v>74.975760000000008</v>
      </c>
      <c r="S849" s="217">
        <v>0</v>
      </c>
      <c r="T849" s="218">
        <f>S849*H849</f>
        <v>0</v>
      </c>
      <c r="U849" s="34"/>
      <c r="V849" s="34"/>
      <c r="W849" s="34"/>
      <c r="X849" s="34"/>
      <c r="Y849" s="34"/>
      <c r="Z849" s="34"/>
      <c r="AA849" s="34"/>
      <c r="AB849" s="34"/>
      <c r="AC849" s="34"/>
      <c r="AD849" s="34"/>
      <c r="AE849" s="34"/>
      <c r="AR849" s="219" t="s">
        <v>189</v>
      </c>
      <c r="AT849" s="219" t="s">
        <v>184</v>
      </c>
      <c r="AU849" s="219" t="s">
        <v>85</v>
      </c>
      <c r="AY849" s="17" t="s">
        <v>182</v>
      </c>
      <c r="BE849" s="220">
        <f>IF(N849="základní",J849,0)</f>
        <v>0</v>
      </c>
      <c r="BF849" s="220">
        <f>IF(N849="snížená",J849,0)</f>
        <v>0</v>
      </c>
      <c r="BG849" s="220">
        <f>IF(N849="zákl. přenesená",J849,0)</f>
        <v>0</v>
      </c>
      <c r="BH849" s="220">
        <f>IF(N849="sníž. přenesená",J849,0)</f>
        <v>0</v>
      </c>
      <c r="BI849" s="220">
        <f>IF(N849="nulová",J849,0)</f>
        <v>0</v>
      </c>
      <c r="BJ849" s="17" t="s">
        <v>83</v>
      </c>
      <c r="BK849" s="220">
        <f>ROUND(I849*H849,2)</f>
        <v>0</v>
      </c>
      <c r="BL849" s="17" t="s">
        <v>189</v>
      </c>
      <c r="BM849" s="219" t="s">
        <v>1143</v>
      </c>
    </row>
    <row r="850" spans="1:65" s="13" customFormat="1">
      <c r="B850" s="221"/>
      <c r="C850" s="222"/>
      <c r="D850" s="223" t="s">
        <v>191</v>
      </c>
      <c r="E850" s="224" t="s">
        <v>1</v>
      </c>
      <c r="F850" s="225" t="s">
        <v>192</v>
      </c>
      <c r="G850" s="222"/>
      <c r="H850" s="226">
        <v>2.411</v>
      </c>
      <c r="I850" s="227"/>
      <c r="J850" s="222"/>
      <c r="K850" s="222"/>
      <c r="L850" s="228"/>
      <c r="M850" s="229"/>
      <c r="N850" s="230"/>
      <c r="O850" s="230"/>
      <c r="P850" s="230"/>
      <c r="Q850" s="230"/>
      <c r="R850" s="230"/>
      <c r="S850" s="230"/>
      <c r="T850" s="231"/>
      <c r="AT850" s="232" t="s">
        <v>191</v>
      </c>
      <c r="AU850" s="232" t="s">
        <v>85</v>
      </c>
      <c r="AV850" s="13" t="s">
        <v>85</v>
      </c>
      <c r="AW850" s="13" t="s">
        <v>32</v>
      </c>
      <c r="AX850" s="13" t="s">
        <v>76</v>
      </c>
      <c r="AY850" s="232" t="s">
        <v>182</v>
      </c>
    </row>
    <row r="851" spans="1:65" s="13" customFormat="1">
      <c r="B851" s="221"/>
      <c r="C851" s="222"/>
      <c r="D851" s="223" t="s">
        <v>191</v>
      </c>
      <c r="E851" s="224" t="s">
        <v>1</v>
      </c>
      <c r="F851" s="225" t="s">
        <v>1144</v>
      </c>
      <c r="G851" s="222"/>
      <c r="H851" s="226">
        <v>4.6319999999999997</v>
      </c>
      <c r="I851" s="227"/>
      <c r="J851" s="222"/>
      <c r="K851" s="222"/>
      <c r="L851" s="228"/>
      <c r="M851" s="229"/>
      <c r="N851" s="230"/>
      <c r="O851" s="230"/>
      <c r="P851" s="230"/>
      <c r="Q851" s="230"/>
      <c r="R851" s="230"/>
      <c r="S851" s="230"/>
      <c r="T851" s="231"/>
      <c r="AT851" s="232" t="s">
        <v>191</v>
      </c>
      <c r="AU851" s="232" t="s">
        <v>85</v>
      </c>
      <c r="AV851" s="13" t="s">
        <v>85</v>
      </c>
      <c r="AW851" s="13" t="s">
        <v>32</v>
      </c>
      <c r="AX851" s="13" t="s">
        <v>76</v>
      </c>
      <c r="AY851" s="232" t="s">
        <v>182</v>
      </c>
    </row>
    <row r="852" spans="1:65" s="14" customFormat="1">
      <c r="B852" s="233"/>
      <c r="C852" s="234"/>
      <c r="D852" s="223" t="s">
        <v>191</v>
      </c>
      <c r="E852" s="235" t="s">
        <v>1</v>
      </c>
      <c r="F852" s="236" t="s">
        <v>194</v>
      </c>
      <c r="G852" s="234"/>
      <c r="H852" s="237">
        <v>7.0429999999999993</v>
      </c>
      <c r="I852" s="238"/>
      <c r="J852" s="234"/>
      <c r="K852" s="234"/>
      <c r="L852" s="239"/>
      <c r="M852" s="240"/>
      <c r="N852" s="241"/>
      <c r="O852" s="241"/>
      <c r="P852" s="241"/>
      <c r="Q852" s="241"/>
      <c r="R852" s="241"/>
      <c r="S852" s="241"/>
      <c r="T852" s="242"/>
      <c r="AT852" s="243" t="s">
        <v>191</v>
      </c>
      <c r="AU852" s="243" t="s">
        <v>85</v>
      </c>
      <c r="AV852" s="14" t="s">
        <v>195</v>
      </c>
      <c r="AW852" s="14" t="s">
        <v>32</v>
      </c>
      <c r="AX852" s="14" t="s">
        <v>76</v>
      </c>
      <c r="AY852" s="243" t="s">
        <v>182</v>
      </c>
    </row>
    <row r="853" spans="1:65" s="13" customFormat="1">
      <c r="B853" s="221"/>
      <c r="C853" s="222"/>
      <c r="D853" s="223" t="s">
        <v>191</v>
      </c>
      <c r="E853" s="224" t="s">
        <v>1</v>
      </c>
      <c r="F853" s="225" t="s">
        <v>1145</v>
      </c>
      <c r="G853" s="222"/>
      <c r="H853" s="226">
        <v>0.65300000000000002</v>
      </c>
      <c r="I853" s="227"/>
      <c r="J853" s="222"/>
      <c r="K853" s="222"/>
      <c r="L853" s="228"/>
      <c r="M853" s="229"/>
      <c r="N853" s="230"/>
      <c r="O853" s="230"/>
      <c r="P853" s="230"/>
      <c r="Q853" s="230"/>
      <c r="R853" s="230"/>
      <c r="S853" s="230"/>
      <c r="T853" s="231"/>
      <c r="AT853" s="232" t="s">
        <v>191</v>
      </c>
      <c r="AU853" s="232" t="s">
        <v>85</v>
      </c>
      <c r="AV853" s="13" t="s">
        <v>85</v>
      </c>
      <c r="AW853" s="13" t="s">
        <v>32</v>
      </c>
      <c r="AX853" s="13" t="s">
        <v>76</v>
      </c>
      <c r="AY853" s="232" t="s">
        <v>182</v>
      </c>
    </row>
    <row r="854" spans="1:65" s="14" customFormat="1">
      <c r="B854" s="233"/>
      <c r="C854" s="234"/>
      <c r="D854" s="223" t="s">
        <v>191</v>
      </c>
      <c r="E854" s="235" t="s">
        <v>1</v>
      </c>
      <c r="F854" s="236" t="s">
        <v>197</v>
      </c>
      <c r="G854" s="234"/>
      <c r="H854" s="237">
        <v>0.65300000000000002</v>
      </c>
      <c r="I854" s="238"/>
      <c r="J854" s="234"/>
      <c r="K854" s="234"/>
      <c r="L854" s="239"/>
      <c r="M854" s="240"/>
      <c r="N854" s="241"/>
      <c r="O854" s="241"/>
      <c r="P854" s="241"/>
      <c r="Q854" s="241"/>
      <c r="R854" s="241"/>
      <c r="S854" s="241"/>
      <c r="T854" s="242"/>
      <c r="AT854" s="243" t="s">
        <v>191</v>
      </c>
      <c r="AU854" s="243" t="s">
        <v>85</v>
      </c>
      <c r="AV854" s="14" t="s">
        <v>195</v>
      </c>
      <c r="AW854" s="14" t="s">
        <v>32</v>
      </c>
      <c r="AX854" s="14" t="s">
        <v>76</v>
      </c>
      <c r="AY854" s="243" t="s">
        <v>182</v>
      </c>
    </row>
    <row r="855" spans="1:65" s="13" customFormat="1" ht="22.5">
      <c r="B855" s="221"/>
      <c r="C855" s="222"/>
      <c r="D855" s="223" t="s">
        <v>191</v>
      </c>
      <c r="E855" s="224" t="s">
        <v>1</v>
      </c>
      <c r="F855" s="225" t="s">
        <v>1146</v>
      </c>
      <c r="G855" s="222"/>
      <c r="H855" s="226">
        <v>6.5359999999999996</v>
      </c>
      <c r="I855" s="227"/>
      <c r="J855" s="222"/>
      <c r="K855" s="222"/>
      <c r="L855" s="228"/>
      <c r="M855" s="229"/>
      <c r="N855" s="230"/>
      <c r="O855" s="230"/>
      <c r="P855" s="230"/>
      <c r="Q855" s="230"/>
      <c r="R855" s="230"/>
      <c r="S855" s="230"/>
      <c r="T855" s="231"/>
      <c r="AT855" s="232" t="s">
        <v>191</v>
      </c>
      <c r="AU855" s="232" t="s">
        <v>85</v>
      </c>
      <c r="AV855" s="13" t="s">
        <v>85</v>
      </c>
      <c r="AW855" s="13" t="s">
        <v>32</v>
      </c>
      <c r="AX855" s="13" t="s">
        <v>76</v>
      </c>
      <c r="AY855" s="232" t="s">
        <v>182</v>
      </c>
    </row>
    <row r="856" spans="1:65" s="14" customFormat="1">
      <c r="B856" s="233"/>
      <c r="C856" s="234"/>
      <c r="D856" s="223" t="s">
        <v>191</v>
      </c>
      <c r="E856" s="235" t="s">
        <v>1</v>
      </c>
      <c r="F856" s="236" t="s">
        <v>199</v>
      </c>
      <c r="G856" s="234"/>
      <c r="H856" s="237">
        <v>6.5359999999999996</v>
      </c>
      <c r="I856" s="238"/>
      <c r="J856" s="234"/>
      <c r="K856" s="234"/>
      <c r="L856" s="239"/>
      <c r="M856" s="240"/>
      <c r="N856" s="241"/>
      <c r="O856" s="241"/>
      <c r="P856" s="241"/>
      <c r="Q856" s="241"/>
      <c r="R856" s="241"/>
      <c r="S856" s="241"/>
      <c r="T856" s="242"/>
      <c r="AT856" s="243" t="s">
        <v>191</v>
      </c>
      <c r="AU856" s="243" t="s">
        <v>85</v>
      </c>
      <c r="AV856" s="14" t="s">
        <v>195</v>
      </c>
      <c r="AW856" s="14" t="s">
        <v>32</v>
      </c>
      <c r="AX856" s="14" t="s">
        <v>76</v>
      </c>
      <c r="AY856" s="243" t="s">
        <v>182</v>
      </c>
    </row>
    <row r="857" spans="1:65" s="13" customFormat="1">
      <c r="B857" s="221"/>
      <c r="C857" s="222"/>
      <c r="D857" s="223" t="s">
        <v>191</v>
      </c>
      <c r="E857" s="224" t="s">
        <v>1</v>
      </c>
      <c r="F857" s="225" t="s">
        <v>1147</v>
      </c>
      <c r="G857" s="222"/>
      <c r="H857" s="226">
        <v>20.478999999999999</v>
      </c>
      <c r="I857" s="227"/>
      <c r="J857" s="222"/>
      <c r="K857" s="222"/>
      <c r="L857" s="228"/>
      <c r="M857" s="229"/>
      <c r="N857" s="230"/>
      <c r="O857" s="230"/>
      <c r="P857" s="230"/>
      <c r="Q857" s="230"/>
      <c r="R857" s="230"/>
      <c r="S857" s="230"/>
      <c r="T857" s="231"/>
      <c r="AT857" s="232" t="s">
        <v>191</v>
      </c>
      <c r="AU857" s="232" t="s">
        <v>85</v>
      </c>
      <c r="AV857" s="13" t="s">
        <v>85</v>
      </c>
      <c r="AW857" s="13" t="s">
        <v>32</v>
      </c>
      <c r="AX857" s="13" t="s">
        <v>76</v>
      </c>
      <c r="AY857" s="232" t="s">
        <v>182</v>
      </c>
    </row>
    <row r="858" spans="1:65" s="14" customFormat="1">
      <c r="B858" s="233"/>
      <c r="C858" s="234"/>
      <c r="D858" s="223" t="s">
        <v>191</v>
      </c>
      <c r="E858" s="235" t="s">
        <v>1</v>
      </c>
      <c r="F858" s="236" t="s">
        <v>201</v>
      </c>
      <c r="G858" s="234"/>
      <c r="H858" s="237">
        <v>20.478999999999999</v>
      </c>
      <c r="I858" s="238"/>
      <c r="J858" s="234"/>
      <c r="K858" s="234"/>
      <c r="L858" s="239"/>
      <c r="M858" s="240"/>
      <c r="N858" s="241"/>
      <c r="O858" s="241"/>
      <c r="P858" s="241"/>
      <c r="Q858" s="241"/>
      <c r="R858" s="241"/>
      <c r="S858" s="241"/>
      <c r="T858" s="242"/>
      <c r="AT858" s="243" t="s">
        <v>191</v>
      </c>
      <c r="AU858" s="243" t="s">
        <v>85</v>
      </c>
      <c r="AV858" s="14" t="s">
        <v>195</v>
      </c>
      <c r="AW858" s="14" t="s">
        <v>32</v>
      </c>
      <c r="AX858" s="14" t="s">
        <v>76</v>
      </c>
      <c r="AY858" s="243" t="s">
        <v>182</v>
      </c>
    </row>
    <row r="859" spans="1:65" s="15" customFormat="1">
      <c r="B859" s="244"/>
      <c r="C859" s="245"/>
      <c r="D859" s="223" t="s">
        <v>191</v>
      </c>
      <c r="E859" s="246" t="s">
        <v>1</v>
      </c>
      <c r="F859" s="247" t="s">
        <v>202</v>
      </c>
      <c r="G859" s="245"/>
      <c r="H859" s="248">
        <v>34.710999999999999</v>
      </c>
      <c r="I859" s="249"/>
      <c r="J859" s="245"/>
      <c r="K859" s="245"/>
      <c r="L859" s="250"/>
      <c r="M859" s="251"/>
      <c r="N859" s="252"/>
      <c r="O859" s="252"/>
      <c r="P859" s="252"/>
      <c r="Q859" s="252"/>
      <c r="R859" s="252"/>
      <c r="S859" s="252"/>
      <c r="T859" s="253"/>
      <c r="AT859" s="254" t="s">
        <v>191</v>
      </c>
      <c r="AU859" s="254" t="s">
        <v>85</v>
      </c>
      <c r="AV859" s="15" t="s">
        <v>189</v>
      </c>
      <c r="AW859" s="15" t="s">
        <v>32</v>
      </c>
      <c r="AX859" s="15" t="s">
        <v>83</v>
      </c>
      <c r="AY859" s="254" t="s">
        <v>182</v>
      </c>
    </row>
    <row r="860" spans="1:65" s="2" customFormat="1" ht="16.5" customHeight="1">
      <c r="A860" s="34"/>
      <c r="B860" s="35"/>
      <c r="C860" s="208" t="s">
        <v>1148</v>
      </c>
      <c r="D860" s="208" t="s">
        <v>184</v>
      </c>
      <c r="E860" s="209" t="s">
        <v>1149</v>
      </c>
      <c r="F860" s="210" t="s">
        <v>1150</v>
      </c>
      <c r="G860" s="211" t="s">
        <v>187</v>
      </c>
      <c r="H860" s="212">
        <v>1.1519999999999999</v>
      </c>
      <c r="I860" s="213"/>
      <c r="J860" s="214">
        <f>ROUND(I860*H860,2)</f>
        <v>0</v>
      </c>
      <c r="K860" s="210" t="s">
        <v>188</v>
      </c>
      <c r="L860" s="39"/>
      <c r="M860" s="215" t="s">
        <v>1</v>
      </c>
      <c r="N860" s="216" t="s">
        <v>41</v>
      </c>
      <c r="O860" s="71"/>
      <c r="P860" s="217">
        <f>O860*H860</f>
        <v>0</v>
      </c>
      <c r="Q860" s="217">
        <v>0.42</v>
      </c>
      <c r="R860" s="217">
        <f>Q860*H860</f>
        <v>0.48383999999999994</v>
      </c>
      <c r="S860" s="217">
        <v>0</v>
      </c>
      <c r="T860" s="218">
        <f>S860*H860</f>
        <v>0</v>
      </c>
      <c r="U860" s="34"/>
      <c r="V860" s="34"/>
      <c r="W860" s="34"/>
      <c r="X860" s="34"/>
      <c r="Y860" s="34"/>
      <c r="Z860" s="34"/>
      <c r="AA860" s="34"/>
      <c r="AB860" s="34"/>
      <c r="AC860" s="34"/>
      <c r="AD860" s="34"/>
      <c r="AE860" s="34"/>
      <c r="AR860" s="219" t="s">
        <v>189</v>
      </c>
      <c r="AT860" s="219" t="s">
        <v>184</v>
      </c>
      <c r="AU860" s="219" t="s">
        <v>85</v>
      </c>
      <c r="AY860" s="17" t="s">
        <v>182</v>
      </c>
      <c r="BE860" s="220">
        <f>IF(N860="základní",J860,0)</f>
        <v>0</v>
      </c>
      <c r="BF860" s="220">
        <f>IF(N860="snížená",J860,0)</f>
        <v>0</v>
      </c>
      <c r="BG860" s="220">
        <f>IF(N860="zákl. přenesená",J860,0)</f>
        <v>0</v>
      </c>
      <c r="BH860" s="220">
        <f>IF(N860="sníž. přenesená",J860,0)</f>
        <v>0</v>
      </c>
      <c r="BI860" s="220">
        <f>IF(N860="nulová",J860,0)</f>
        <v>0</v>
      </c>
      <c r="BJ860" s="17" t="s">
        <v>83</v>
      </c>
      <c r="BK860" s="220">
        <f>ROUND(I860*H860,2)</f>
        <v>0</v>
      </c>
      <c r="BL860" s="17" t="s">
        <v>189</v>
      </c>
      <c r="BM860" s="219" t="s">
        <v>1151</v>
      </c>
    </row>
    <row r="861" spans="1:65" s="13" customFormat="1">
      <c r="B861" s="221"/>
      <c r="C861" s="222"/>
      <c r="D861" s="223" t="s">
        <v>191</v>
      </c>
      <c r="E861" s="224" t="s">
        <v>1</v>
      </c>
      <c r="F861" s="225" t="s">
        <v>1152</v>
      </c>
      <c r="G861" s="222"/>
      <c r="H861" s="226">
        <v>1.1519999999999999</v>
      </c>
      <c r="I861" s="227"/>
      <c r="J861" s="222"/>
      <c r="K861" s="222"/>
      <c r="L861" s="228"/>
      <c r="M861" s="229"/>
      <c r="N861" s="230"/>
      <c r="O861" s="230"/>
      <c r="P861" s="230"/>
      <c r="Q861" s="230"/>
      <c r="R861" s="230"/>
      <c r="S861" s="230"/>
      <c r="T861" s="231"/>
      <c r="AT861" s="232" t="s">
        <v>191</v>
      </c>
      <c r="AU861" s="232" t="s">
        <v>85</v>
      </c>
      <c r="AV861" s="13" t="s">
        <v>85</v>
      </c>
      <c r="AW861" s="13" t="s">
        <v>32</v>
      </c>
      <c r="AX861" s="13" t="s">
        <v>83</v>
      </c>
      <c r="AY861" s="232" t="s">
        <v>182</v>
      </c>
    </row>
    <row r="862" spans="1:65" s="2" customFormat="1" ht="16.5" customHeight="1">
      <c r="A862" s="34"/>
      <c r="B862" s="35"/>
      <c r="C862" s="208" t="s">
        <v>1153</v>
      </c>
      <c r="D862" s="208" t="s">
        <v>184</v>
      </c>
      <c r="E862" s="209" t="s">
        <v>1154</v>
      </c>
      <c r="F862" s="210" t="s">
        <v>1155</v>
      </c>
      <c r="G862" s="211" t="s">
        <v>187</v>
      </c>
      <c r="H862" s="212">
        <v>16.8</v>
      </c>
      <c r="I862" s="213"/>
      <c r="J862" s="214">
        <f>ROUND(I862*H862,2)</f>
        <v>0</v>
      </c>
      <c r="K862" s="210" t="s">
        <v>1</v>
      </c>
      <c r="L862" s="39"/>
      <c r="M862" s="215" t="s">
        <v>1</v>
      </c>
      <c r="N862" s="216" t="s">
        <v>41</v>
      </c>
      <c r="O862" s="71"/>
      <c r="P862" s="217">
        <f>O862*H862</f>
        <v>0</v>
      </c>
      <c r="Q862" s="217">
        <v>1.44</v>
      </c>
      <c r="R862" s="217">
        <f>Q862*H862</f>
        <v>24.192</v>
      </c>
      <c r="S862" s="217">
        <v>0</v>
      </c>
      <c r="T862" s="218">
        <f>S862*H862</f>
        <v>0</v>
      </c>
      <c r="U862" s="34"/>
      <c r="V862" s="34"/>
      <c r="W862" s="34"/>
      <c r="X862" s="34"/>
      <c r="Y862" s="34"/>
      <c r="Z862" s="34"/>
      <c r="AA862" s="34"/>
      <c r="AB862" s="34"/>
      <c r="AC862" s="34"/>
      <c r="AD862" s="34"/>
      <c r="AE862" s="34"/>
      <c r="AR862" s="219" t="s">
        <v>189</v>
      </c>
      <c r="AT862" s="219" t="s">
        <v>184</v>
      </c>
      <c r="AU862" s="219" t="s">
        <v>85</v>
      </c>
      <c r="AY862" s="17" t="s">
        <v>182</v>
      </c>
      <c r="BE862" s="220">
        <f>IF(N862="základní",J862,0)</f>
        <v>0</v>
      </c>
      <c r="BF862" s="220">
        <f>IF(N862="snížená",J862,0)</f>
        <v>0</v>
      </c>
      <c r="BG862" s="220">
        <f>IF(N862="zákl. přenesená",J862,0)</f>
        <v>0</v>
      </c>
      <c r="BH862" s="220">
        <f>IF(N862="sníž. přenesená",J862,0)</f>
        <v>0</v>
      </c>
      <c r="BI862" s="220">
        <f>IF(N862="nulová",J862,0)</f>
        <v>0</v>
      </c>
      <c r="BJ862" s="17" t="s">
        <v>83</v>
      </c>
      <c r="BK862" s="220">
        <f>ROUND(I862*H862,2)</f>
        <v>0</v>
      </c>
      <c r="BL862" s="17" t="s">
        <v>189</v>
      </c>
      <c r="BM862" s="219" t="s">
        <v>1156</v>
      </c>
    </row>
    <row r="863" spans="1:65" s="13" customFormat="1" ht="22.5">
      <c r="B863" s="221"/>
      <c r="C863" s="222"/>
      <c r="D863" s="223" t="s">
        <v>191</v>
      </c>
      <c r="E863" s="224" t="s">
        <v>1</v>
      </c>
      <c r="F863" s="225" t="s">
        <v>1157</v>
      </c>
      <c r="G863" s="222"/>
      <c r="H863" s="226">
        <v>16.8</v>
      </c>
      <c r="I863" s="227"/>
      <c r="J863" s="222"/>
      <c r="K863" s="222"/>
      <c r="L863" s="228"/>
      <c r="M863" s="229"/>
      <c r="N863" s="230"/>
      <c r="O863" s="230"/>
      <c r="P863" s="230"/>
      <c r="Q863" s="230"/>
      <c r="R863" s="230"/>
      <c r="S863" s="230"/>
      <c r="T863" s="231"/>
      <c r="AT863" s="232" t="s">
        <v>191</v>
      </c>
      <c r="AU863" s="232" t="s">
        <v>85</v>
      </c>
      <c r="AV863" s="13" t="s">
        <v>85</v>
      </c>
      <c r="AW863" s="13" t="s">
        <v>32</v>
      </c>
      <c r="AX863" s="13" t="s">
        <v>83</v>
      </c>
      <c r="AY863" s="232" t="s">
        <v>182</v>
      </c>
    </row>
    <row r="864" spans="1:65" s="2" customFormat="1" ht="16.5" customHeight="1">
      <c r="A864" s="34"/>
      <c r="B864" s="35"/>
      <c r="C864" s="208" t="s">
        <v>1158</v>
      </c>
      <c r="D864" s="208" t="s">
        <v>184</v>
      </c>
      <c r="E864" s="209" t="s">
        <v>1159</v>
      </c>
      <c r="F864" s="210" t="s">
        <v>1160</v>
      </c>
      <c r="G864" s="211" t="s">
        <v>331</v>
      </c>
      <c r="H864" s="212">
        <v>2.75</v>
      </c>
      <c r="I864" s="213"/>
      <c r="J864" s="214">
        <f>ROUND(I864*H864,2)</f>
        <v>0</v>
      </c>
      <c r="K864" s="210" t="s">
        <v>188</v>
      </c>
      <c r="L864" s="39"/>
      <c r="M864" s="215" t="s">
        <v>1</v>
      </c>
      <c r="N864" s="216" t="s">
        <v>41</v>
      </c>
      <c r="O864" s="71"/>
      <c r="P864" s="217">
        <f>O864*H864</f>
        <v>0</v>
      </c>
      <c r="Q864" s="217">
        <v>0.28361999999999998</v>
      </c>
      <c r="R864" s="217">
        <f>Q864*H864</f>
        <v>0.77995499999999995</v>
      </c>
      <c r="S864" s="217">
        <v>0</v>
      </c>
      <c r="T864" s="218">
        <f>S864*H864</f>
        <v>0</v>
      </c>
      <c r="U864" s="34"/>
      <c r="V864" s="34"/>
      <c r="W864" s="34"/>
      <c r="X864" s="34"/>
      <c r="Y864" s="34"/>
      <c r="Z864" s="34"/>
      <c r="AA864" s="34"/>
      <c r="AB864" s="34"/>
      <c r="AC864" s="34"/>
      <c r="AD864" s="34"/>
      <c r="AE864" s="34"/>
      <c r="AR864" s="219" t="s">
        <v>189</v>
      </c>
      <c r="AT864" s="219" t="s">
        <v>184</v>
      </c>
      <c r="AU864" s="219" t="s">
        <v>85</v>
      </c>
      <c r="AY864" s="17" t="s">
        <v>182</v>
      </c>
      <c r="BE864" s="220">
        <f>IF(N864="základní",J864,0)</f>
        <v>0</v>
      </c>
      <c r="BF864" s="220">
        <f>IF(N864="snížená",J864,0)</f>
        <v>0</v>
      </c>
      <c r="BG864" s="220">
        <f>IF(N864="zákl. přenesená",J864,0)</f>
        <v>0</v>
      </c>
      <c r="BH864" s="220">
        <f>IF(N864="sníž. přenesená",J864,0)</f>
        <v>0</v>
      </c>
      <c r="BI864" s="220">
        <f>IF(N864="nulová",J864,0)</f>
        <v>0</v>
      </c>
      <c r="BJ864" s="17" t="s">
        <v>83</v>
      </c>
      <c r="BK864" s="220">
        <f>ROUND(I864*H864,2)</f>
        <v>0</v>
      </c>
      <c r="BL864" s="17" t="s">
        <v>189</v>
      </c>
      <c r="BM864" s="219" t="s">
        <v>1161</v>
      </c>
    </row>
    <row r="865" spans="1:65" s="13" customFormat="1">
      <c r="B865" s="221"/>
      <c r="C865" s="222"/>
      <c r="D865" s="223" t="s">
        <v>191</v>
      </c>
      <c r="E865" s="224" t="s">
        <v>1</v>
      </c>
      <c r="F865" s="225" t="s">
        <v>1162</v>
      </c>
      <c r="G865" s="222"/>
      <c r="H865" s="226">
        <v>2.75</v>
      </c>
      <c r="I865" s="227"/>
      <c r="J865" s="222"/>
      <c r="K865" s="222"/>
      <c r="L865" s="228"/>
      <c r="M865" s="229"/>
      <c r="N865" s="230"/>
      <c r="O865" s="230"/>
      <c r="P865" s="230"/>
      <c r="Q865" s="230"/>
      <c r="R865" s="230"/>
      <c r="S865" s="230"/>
      <c r="T865" s="231"/>
      <c r="AT865" s="232" t="s">
        <v>191</v>
      </c>
      <c r="AU865" s="232" t="s">
        <v>85</v>
      </c>
      <c r="AV865" s="13" t="s">
        <v>85</v>
      </c>
      <c r="AW865" s="13" t="s">
        <v>32</v>
      </c>
      <c r="AX865" s="13" t="s">
        <v>83</v>
      </c>
      <c r="AY865" s="232" t="s">
        <v>182</v>
      </c>
    </row>
    <row r="866" spans="1:65" s="12" customFormat="1" ht="22.9" customHeight="1">
      <c r="B866" s="192"/>
      <c r="C866" s="193"/>
      <c r="D866" s="194" t="s">
        <v>75</v>
      </c>
      <c r="E866" s="206" t="s">
        <v>621</v>
      </c>
      <c r="F866" s="206" t="s">
        <v>1163</v>
      </c>
      <c r="G866" s="193"/>
      <c r="H866" s="193"/>
      <c r="I866" s="196"/>
      <c r="J866" s="207">
        <f>BK866</f>
        <v>0</v>
      </c>
      <c r="K866" s="193"/>
      <c r="L866" s="198"/>
      <c r="M866" s="199"/>
      <c r="N866" s="200"/>
      <c r="O866" s="200"/>
      <c r="P866" s="201">
        <f>SUM(P867:P879)</f>
        <v>0</v>
      </c>
      <c r="Q866" s="200"/>
      <c r="R866" s="201">
        <f>SUM(R867:R879)</f>
        <v>0.34099000000000002</v>
      </c>
      <c r="S866" s="200"/>
      <c r="T866" s="202">
        <f>SUM(T867:T879)</f>
        <v>0</v>
      </c>
      <c r="AR866" s="203" t="s">
        <v>83</v>
      </c>
      <c r="AT866" s="204" t="s">
        <v>75</v>
      </c>
      <c r="AU866" s="204" t="s">
        <v>83</v>
      </c>
      <c r="AY866" s="203" t="s">
        <v>182</v>
      </c>
      <c r="BK866" s="205">
        <f>SUM(BK867:BK879)</f>
        <v>0</v>
      </c>
    </row>
    <row r="867" spans="1:65" s="2" customFormat="1" ht="16.5" customHeight="1">
      <c r="A867" s="34"/>
      <c r="B867" s="35"/>
      <c r="C867" s="208" t="s">
        <v>1164</v>
      </c>
      <c r="D867" s="208" t="s">
        <v>184</v>
      </c>
      <c r="E867" s="209" t="s">
        <v>1165</v>
      </c>
      <c r="F867" s="210" t="s">
        <v>1166</v>
      </c>
      <c r="G867" s="211" t="s">
        <v>414</v>
      </c>
      <c r="H867" s="212">
        <v>9</v>
      </c>
      <c r="I867" s="213"/>
      <c r="J867" s="214">
        <f>ROUND(I867*H867,2)</f>
        <v>0</v>
      </c>
      <c r="K867" s="210" t="s">
        <v>188</v>
      </c>
      <c r="L867" s="39"/>
      <c r="M867" s="215" t="s">
        <v>1</v>
      </c>
      <c r="N867" s="216" t="s">
        <v>41</v>
      </c>
      <c r="O867" s="71"/>
      <c r="P867" s="217">
        <f>O867*H867</f>
        <v>0</v>
      </c>
      <c r="Q867" s="217">
        <v>1.7770000000000001E-2</v>
      </c>
      <c r="R867" s="217">
        <f>Q867*H867</f>
        <v>0.15993000000000002</v>
      </c>
      <c r="S867" s="217">
        <v>0</v>
      </c>
      <c r="T867" s="218">
        <f>S867*H867</f>
        <v>0</v>
      </c>
      <c r="U867" s="34"/>
      <c r="V867" s="34"/>
      <c r="W867" s="34"/>
      <c r="X867" s="34"/>
      <c r="Y867" s="34"/>
      <c r="Z867" s="34"/>
      <c r="AA867" s="34"/>
      <c r="AB867" s="34"/>
      <c r="AC867" s="34"/>
      <c r="AD867" s="34"/>
      <c r="AE867" s="34"/>
      <c r="AR867" s="219" t="s">
        <v>189</v>
      </c>
      <c r="AT867" s="219" t="s">
        <v>184</v>
      </c>
      <c r="AU867" s="219" t="s">
        <v>85</v>
      </c>
      <c r="AY867" s="17" t="s">
        <v>182</v>
      </c>
      <c r="BE867" s="220">
        <f>IF(N867="základní",J867,0)</f>
        <v>0</v>
      </c>
      <c r="BF867" s="220">
        <f>IF(N867="snížená",J867,0)</f>
        <v>0</v>
      </c>
      <c r="BG867" s="220">
        <f>IF(N867="zákl. přenesená",J867,0)</f>
        <v>0</v>
      </c>
      <c r="BH867" s="220">
        <f>IF(N867="sníž. přenesená",J867,0)</f>
        <v>0</v>
      </c>
      <c r="BI867" s="220">
        <f>IF(N867="nulová",J867,0)</f>
        <v>0</v>
      </c>
      <c r="BJ867" s="17" t="s">
        <v>83</v>
      </c>
      <c r="BK867" s="220">
        <f>ROUND(I867*H867,2)</f>
        <v>0</v>
      </c>
      <c r="BL867" s="17" t="s">
        <v>189</v>
      </c>
      <c r="BM867" s="219" t="s">
        <v>1167</v>
      </c>
    </row>
    <row r="868" spans="1:65" s="13" customFormat="1">
      <c r="B868" s="221"/>
      <c r="C868" s="222"/>
      <c r="D868" s="223" t="s">
        <v>191</v>
      </c>
      <c r="E868" s="224" t="s">
        <v>1</v>
      </c>
      <c r="F868" s="225" t="s">
        <v>1168</v>
      </c>
      <c r="G868" s="222"/>
      <c r="H868" s="226">
        <v>9</v>
      </c>
      <c r="I868" s="227"/>
      <c r="J868" s="222"/>
      <c r="K868" s="222"/>
      <c r="L868" s="228"/>
      <c r="M868" s="229"/>
      <c r="N868" s="230"/>
      <c r="O868" s="230"/>
      <c r="P868" s="230"/>
      <c r="Q868" s="230"/>
      <c r="R868" s="230"/>
      <c r="S868" s="230"/>
      <c r="T868" s="231"/>
      <c r="AT868" s="232" t="s">
        <v>191</v>
      </c>
      <c r="AU868" s="232" t="s">
        <v>85</v>
      </c>
      <c r="AV868" s="13" t="s">
        <v>85</v>
      </c>
      <c r="AW868" s="13" t="s">
        <v>32</v>
      </c>
      <c r="AX868" s="13" t="s">
        <v>83</v>
      </c>
      <c r="AY868" s="232" t="s">
        <v>182</v>
      </c>
    </row>
    <row r="869" spans="1:65" s="2" customFormat="1" ht="16.5" customHeight="1">
      <c r="A869" s="34"/>
      <c r="B869" s="35"/>
      <c r="C869" s="255" t="s">
        <v>1169</v>
      </c>
      <c r="D869" s="255" t="s">
        <v>309</v>
      </c>
      <c r="E869" s="256" t="s">
        <v>1170</v>
      </c>
      <c r="F869" s="257" t="s">
        <v>1171</v>
      </c>
      <c r="G869" s="258" t="s">
        <v>414</v>
      </c>
      <c r="H869" s="259">
        <v>2</v>
      </c>
      <c r="I869" s="260"/>
      <c r="J869" s="261">
        <f>ROUND(I869*H869,2)</f>
        <v>0</v>
      </c>
      <c r="K869" s="257" t="s">
        <v>188</v>
      </c>
      <c r="L869" s="262"/>
      <c r="M869" s="263" t="s">
        <v>1</v>
      </c>
      <c r="N869" s="264" t="s">
        <v>41</v>
      </c>
      <c r="O869" s="71"/>
      <c r="P869" s="217">
        <f>O869*H869</f>
        <v>0</v>
      </c>
      <c r="Q869" s="217">
        <v>1.336E-2</v>
      </c>
      <c r="R869" s="217">
        <f>Q869*H869</f>
        <v>2.6720000000000001E-2</v>
      </c>
      <c r="S869" s="217">
        <v>0</v>
      </c>
      <c r="T869" s="218">
        <f>S869*H869</f>
        <v>0</v>
      </c>
      <c r="U869" s="34"/>
      <c r="V869" s="34"/>
      <c r="W869" s="34"/>
      <c r="X869" s="34"/>
      <c r="Y869" s="34"/>
      <c r="Z869" s="34"/>
      <c r="AA869" s="34"/>
      <c r="AB869" s="34"/>
      <c r="AC869" s="34"/>
      <c r="AD869" s="34"/>
      <c r="AE869" s="34"/>
      <c r="AR869" s="219" t="s">
        <v>234</v>
      </c>
      <c r="AT869" s="219" t="s">
        <v>309</v>
      </c>
      <c r="AU869" s="219" t="s">
        <v>85</v>
      </c>
      <c r="AY869" s="17" t="s">
        <v>182</v>
      </c>
      <c r="BE869" s="220">
        <f>IF(N869="základní",J869,0)</f>
        <v>0</v>
      </c>
      <c r="BF869" s="220">
        <f>IF(N869="snížená",J869,0)</f>
        <v>0</v>
      </c>
      <c r="BG869" s="220">
        <f>IF(N869="zákl. přenesená",J869,0)</f>
        <v>0</v>
      </c>
      <c r="BH869" s="220">
        <f>IF(N869="sníž. přenesená",J869,0)</f>
        <v>0</v>
      </c>
      <c r="BI869" s="220">
        <f>IF(N869="nulová",J869,0)</f>
        <v>0</v>
      </c>
      <c r="BJ869" s="17" t="s">
        <v>83</v>
      </c>
      <c r="BK869" s="220">
        <f>ROUND(I869*H869,2)</f>
        <v>0</v>
      </c>
      <c r="BL869" s="17" t="s">
        <v>189</v>
      </c>
      <c r="BM869" s="219" t="s">
        <v>1172</v>
      </c>
    </row>
    <row r="870" spans="1:65" s="13" customFormat="1">
      <c r="B870" s="221"/>
      <c r="C870" s="222"/>
      <c r="D870" s="223" t="s">
        <v>191</v>
      </c>
      <c r="E870" s="224" t="s">
        <v>1</v>
      </c>
      <c r="F870" s="225" t="s">
        <v>1173</v>
      </c>
      <c r="G870" s="222"/>
      <c r="H870" s="226">
        <v>2</v>
      </c>
      <c r="I870" s="227"/>
      <c r="J870" s="222"/>
      <c r="K870" s="222"/>
      <c r="L870" s="228"/>
      <c r="M870" s="229"/>
      <c r="N870" s="230"/>
      <c r="O870" s="230"/>
      <c r="P870" s="230"/>
      <c r="Q870" s="230"/>
      <c r="R870" s="230"/>
      <c r="S870" s="230"/>
      <c r="T870" s="231"/>
      <c r="AT870" s="232" t="s">
        <v>191</v>
      </c>
      <c r="AU870" s="232" t="s">
        <v>85</v>
      </c>
      <c r="AV870" s="13" t="s">
        <v>85</v>
      </c>
      <c r="AW870" s="13" t="s">
        <v>32</v>
      </c>
      <c r="AX870" s="13" t="s">
        <v>83</v>
      </c>
      <c r="AY870" s="232" t="s">
        <v>182</v>
      </c>
    </row>
    <row r="871" spans="1:65" s="2" customFormat="1" ht="16.5" customHeight="1">
      <c r="A871" s="34"/>
      <c r="B871" s="35"/>
      <c r="C871" s="255" t="s">
        <v>1174</v>
      </c>
      <c r="D871" s="255" t="s">
        <v>309</v>
      </c>
      <c r="E871" s="256" t="s">
        <v>1175</v>
      </c>
      <c r="F871" s="257" t="s">
        <v>1176</v>
      </c>
      <c r="G871" s="258" t="s">
        <v>414</v>
      </c>
      <c r="H871" s="259">
        <v>1</v>
      </c>
      <c r="I871" s="260"/>
      <c r="J871" s="261">
        <f>ROUND(I871*H871,2)</f>
        <v>0</v>
      </c>
      <c r="K871" s="257" t="s">
        <v>188</v>
      </c>
      <c r="L871" s="262"/>
      <c r="M871" s="263" t="s">
        <v>1</v>
      </c>
      <c r="N871" s="264" t="s">
        <v>41</v>
      </c>
      <c r="O871" s="71"/>
      <c r="P871" s="217">
        <f>O871*H871</f>
        <v>0</v>
      </c>
      <c r="Q871" s="217">
        <v>1.3100000000000001E-2</v>
      </c>
      <c r="R871" s="217">
        <f>Q871*H871</f>
        <v>1.3100000000000001E-2</v>
      </c>
      <c r="S871" s="217">
        <v>0</v>
      </c>
      <c r="T871" s="218">
        <f>S871*H871</f>
        <v>0</v>
      </c>
      <c r="U871" s="34"/>
      <c r="V871" s="34"/>
      <c r="W871" s="34"/>
      <c r="X871" s="34"/>
      <c r="Y871" s="34"/>
      <c r="Z871" s="34"/>
      <c r="AA871" s="34"/>
      <c r="AB871" s="34"/>
      <c r="AC871" s="34"/>
      <c r="AD871" s="34"/>
      <c r="AE871" s="34"/>
      <c r="AR871" s="219" t="s">
        <v>234</v>
      </c>
      <c r="AT871" s="219" t="s">
        <v>309</v>
      </c>
      <c r="AU871" s="219" t="s">
        <v>85</v>
      </c>
      <c r="AY871" s="17" t="s">
        <v>182</v>
      </c>
      <c r="BE871" s="220">
        <f>IF(N871="základní",J871,0)</f>
        <v>0</v>
      </c>
      <c r="BF871" s="220">
        <f>IF(N871="snížená",J871,0)</f>
        <v>0</v>
      </c>
      <c r="BG871" s="220">
        <f>IF(N871="zákl. přenesená",J871,0)</f>
        <v>0</v>
      </c>
      <c r="BH871" s="220">
        <f>IF(N871="sníž. přenesená",J871,0)</f>
        <v>0</v>
      </c>
      <c r="BI871" s="220">
        <f>IF(N871="nulová",J871,0)</f>
        <v>0</v>
      </c>
      <c r="BJ871" s="17" t="s">
        <v>83</v>
      </c>
      <c r="BK871" s="220">
        <f>ROUND(I871*H871,2)</f>
        <v>0</v>
      </c>
      <c r="BL871" s="17" t="s">
        <v>189</v>
      </c>
      <c r="BM871" s="219" t="s">
        <v>1177</v>
      </c>
    </row>
    <row r="872" spans="1:65" s="13" customFormat="1">
      <c r="B872" s="221"/>
      <c r="C872" s="222"/>
      <c r="D872" s="223" t="s">
        <v>191</v>
      </c>
      <c r="E872" s="224" t="s">
        <v>1</v>
      </c>
      <c r="F872" s="225" t="s">
        <v>1178</v>
      </c>
      <c r="G872" s="222"/>
      <c r="H872" s="226">
        <v>1</v>
      </c>
      <c r="I872" s="227"/>
      <c r="J872" s="222"/>
      <c r="K872" s="222"/>
      <c r="L872" s="228"/>
      <c r="M872" s="229"/>
      <c r="N872" s="230"/>
      <c r="O872" s="230"/>
      <c r="P872" s="230"/>
      <c r="Q872" s="230"/>
      <c r="R872" s="230"/>
      <c r="S872" s="230"/>
      <c r="T872" s="231"/>
      <c r="AT872" s="232" t="s">
        <v>191</v>
      </c>
      <c r="AU872" s="232" t="s">
        <v>85</v>
      </c>
      <c r="AV872" s="13" t="s">
        <v>85</v>
      </c>
      <c r="AW872" s="13" t="s">
        <v>32</v>
      </c>
      <c r="AX872" s="13" t="s">
        <v>83</v>
      </c>
      <c r="AY872" s="232" t="s">
        <v>182</v>
      </c>
    </row>
    <row r="873" spans="1:65" s="2" customFormat="1" ht="16.5" customHeight="1">
      <c r="A873" s="34"/>
      <c r="B873" s="35"/>
      <c r="C873" s="255" t="s">
        <v>1179</v>
      </c>
      <c r="D873" s="255" t="s">
        <v>309</v>
      </c>
      <c r="E873" s="256" t="s">
        <v>1180</v>
      </c>
      <c r="F873" s="257" t="s">
        <v>1181</v>
      </c>
      <c r="G873" s="258" t="s">
        <v>414</v>
      </c>
      <c r="H873" s="259">
        <v>5</v>
      </c>
      <c r="I873" s="260"/>
      <c r="J873" s="261">
        <f>ROUND(I873*H873,2)</f>
        <v>0</v>
      </c>
      <c r="K873" s="257" t="s">
        <v>188</v>
      </c>
      <c r="L873" s="262"/>
      <c r="M873" s="263" t="s">
        <v>1</v>
      </c>
      <c r="N873" s="264" t="s">
        <v>41</v>
      </c>
      <c r="O873" s="71"/>
      <c r="P873" s="217">
        <f>O873*H873</f>
        <v>0</v>
      </c>
      <c r="Q873" s="217">
        <v>1.286E-2</v>
      </c>
      <c r="R873" s="217">
        <f>Q873*H873</f>
        <v>6.4299999999999996E-2</v>
      </c>
      <c r="S873" s="217">
        <v>0</v>
      </c>
      <c r="T873" s="218">
        <f>S873*H873</f>
        <v>0</v>
      </c>
      <c r="U873" s="34"/>
      <c r="V873" s="34"/>
      <c r="W873" s="34"/>
      <c r="X873" s="34"/>
      <c r="Y873" s="34"/>
      <c r="Z873" s="34"/>
      <c r="AA873" s="34"/>
      <c r="AB873" s="34"/>
      <c r="AC873" s="34"/>
      <c r="AD873" s="34"/>
      <c r="AE873" s="34"/>
      <c r="AR873" s="219" t="s">
        <v>234</v>
      </c>
      <c r="AT873" s="219" t="s">
        <v>309</v>
      </c>
      <c r="AU873" s="219" t="s">
        <v>85</v>
      </c>
      <c r="AY873" s="17" t="s">
        <v>182</v>
      </c>
      <c r="BE873" s="220">
        <f>IF(N873="základní",J873,0)</f>
        <v>0</v>
      </c>
      <c r="BF873" s="220">
        <f>IF(N873="snížená",J873,0)</f>
        <v>0</v>
      </c>
      <c r="BG873" s="220">
        <f>IF(N873="zákl. přenesená",J873,0)</f>
        <v>0</v>
      </c>
      <c r="BH873" s="220">
        <f>IF(N873="sníž. přenesená",J873,0)</f>
        <v>0</v>
      </c>
      <c r="BI873" s="220">
        <f>IF(N873="nulová",J873,0)</f>
        <v>0</v>
      </c>
      <c r="BJ873" s="17" t="s">
        <v>83</v>
      </c>
      <c r="BK873" s="220">
        <f>ROUND(I873*H873,2)</f>
        <v>0</v>
      </c>
      <c r="BL873" s="17" t="s">
        <v>189</v>
      </c>
      <c r="BM873" s="219" t="s">
        <v>1182</v>
      </c>
    </row>
    <row r="874" spans="1:65" s="13" customFormat="1">
      <c r="B874" s="221"/>
      <c r="C874" s="222"/>
      <c r="D874" s="223" t="s">
        <v>191</v>
      </c>
      <c r="E874" s="224" t="s">
        <v>1</v>
      </c>
      <c r="F874" s="225" t="s">
        <v>1183</v>
      </c>
      <c r="G874" s="222"/>
      <c r="H874" s="226">
        <v>5</v>
      </c>
      <c r="I874" s="227"/>
      <c r="J874" s="222"/>
      <c r="K874" s="222"/>
      <c r="L874" s="228"/>
      <c r="M874" s="229"/>
      <c r="N874" s="230"/>
      <c r="O874" s="230"/>
      <c r="P874" s="230"/>
      <c r="Q874" s="230"/>
      <c r="R874" s="230"/>
      <c r="S874" s="230"/>
      <c r="T874" s="231"/>
      <c r="AT874" s="232" t="s">
        <v>191</v>
      </c>
      <c r="AU874" s="232" t="s">
        <v>85</v>
      </c>
      <c r="AV874" s="13" t="s">
        <v>85</v>
      </c>
      <c r="AW874" s="13" t="s">
        <v>32</v>
      </c>
      <c r="AX874" s="13" t="s">
        <v>83</v>
      </c>
      <c r="AY874" s="232" t="s">
        <v>182</v>
      </c>
    </row>
    <row r="875" spans="1:65" s="2" customFormat="1" ht="16.5" customHeight="1">
      <c r="A875" s="34"/>
      <c r="B875" s="35"/>
      <c r="C875" s="255" t="s">
        <v>1184</v>
      </c>
      <c r="D875" s="255" t="s">
        <v>309</v>
      </c>
      <c r="E875" s="256" t="s">
        <v>1185</v>
      </c>
      <c r="F875" s="257" t="s">
        <v>1186</v>
      </c>
      <c r="G875" s="258" t="s">
        <v>414</v>
      </c>
      <c r="H875" s="259">
        <v>1</v>
      </c>
      <c r="I875" s="260"/>
      <c r="J875" s="261">
        <f>ROUND(I875*H875,2)</f>
        <v>0</v>
      </c>
      <c r="K875" s="257" t="s">
        <v>188</v>
      </c>
      <c r="L875" s="262"/>
      <c r="M875" s="263" t="s">
        <v>1</v>
      </c>
      <c r="N875" s="264" t="s">
        <v>41</v>
      </c>
      <c r="O875" s="71"/>
      <c r="P875" s="217">
        <f>O875*H875</f>
        <v>0</v>
      </c>
      <c r="Q875" s="217">
        <v>1.489E-2</v>
      </c>
      <c r="R875" s="217">
        <f>Q875*H875</f>
        <v>1.489E-2</v>
      </c>
      <c r="S875" s="217">
        <v>0</v>
      </c>
      <c r="T875" s="218">
        <f>S875*H875</f>
        <v>0</v>
      </c>
      <c r="U875" s="34"/>
      <c r="V875" s="34"/>
      <c r="W875" s="34"/>
      <c r="X875" s="34"/>
      <c r="Y875" s="34"/>
      <c r="Z875" s="34"/>
      <c r="AA875" s="34"/>
      <c r="AB875" s="34"/>
      <c r="AC875" s="34"/>
      <c r="AD875" s="34"/>
      <c r="AE875" s="34"/>
      <c r="AR875" s="219" t="s">
        <v>234</v>
      </c>
      <c r="AT875" s="219" t="s">
        <v>309</v>
      </c>
      <c r="AU875" s="219" t="s">
        <v>85</v>
      </c>
      <c r="AY875" s="17" t="s">
        <v>182</v>
      </c>
      <c r="BE875" s="220">
        <f>IF(N875="základní",J875,0)</f>
        <v>0</v>
      </c>
      <c r="BF875" s="220">
        <f>IF(N875="snížená",J875,0)</f>
        <v>0</v>
      </c>
      <c r="BG875" s="220">
        <f>IF(N875="zákl. přenesená",J875,0)</f>
        <v>0</v>
      </c>
      <c r="BH875" s="220">
        <f>IF(N875="sníž. přenesená",J875,0)</f>
        <v>0</v>
      </c>
      <c r="BI875" s="220">
        <f>IF(N875="nulová",J875,0)</f>
        <v>0</v>
      </c>
      <c r="BJ875" s="17" t="s">
        <v>83</v>
      </c>
      <c r="BK875" s="220">
        <f>ROUND(I875*H875,2)</f>
        <v>0</v>
      </c>
      <c r="BL875" s="17" t="s">
        <v>189</v>
      </c>
      <c r="BM875" s="219" t="s">
        <v>1187</v>
      </c>
    </row>
    <row r="876" spans="1:65" s="13" customFormat="1">
      <c r="B876" s="221"/>
      <c r="C876" s="222"/>
      <c r="D876" s="223" t="s">
        <v>191</v>
      </c>
      <c r="E876" s="224" t="s">
        <v>1</v>
      </c>
      <c r="F876" s="225" t="s">
        <v>1188</v>
      </c>
      <c r="G876" s="222"/>
      <c r="H876" s="226">
        <v>1</v>
      </c>
      <c r="I876" s="227"/>
      <c r="J876" s="222"/>
      <c r="K876" s="222"/>
      <c r="L876" s="228"/>
      <c r="M876" s="229"/>
      <c r="N876" s="230"/>
      <c r="O876" s="230"/>
      <c r="P876" s="230"/>
      <c r="Q876" s="230"/>
      <c r="R876" s="230"/>
      <c r="S876" s="230"/>
      <c r="T876" s="231"/>
      <c r="AT876" s="232" t="s">
        <v>191</v>
      </c>
      <c r="AU876" s="232" t="s">
        <v>85</v>
      </c>
      <c r="AV876" s="13" t="s">
        <v>85</v>
      </c>
      <c r="AW876" s="13" t="s">
        <v>32</v>
      </c>
      <c r="AX876" s="13" t="s">
        <v>83</v>
      </c>
      <c r="AY876" s="232" t="s">
        <v>182</v>
      </c>
    </row>
    <row r="877" spans="1:65" s="2" customFormat="1" ht="16.5" customHeight="1">
      <c r="A877" s="34"/>
      <c r="B877" s="35"/>
      <c r="C877" s="208" t="s">
        <v>1189</v>
      </c>
      <c r="D877" s="208" t="s">
        <v>184</v>
      </c>
      <c r="E877" s="209" t="s">
        <v>1190</v>
      </c>
      <c r="F877" s="210" t="s">
        <v>1191</v>
      </c>
      <c r="G877" s="211" t="s">
        <v>414</v>
      </c>
      <c r="H877" s="212">
        <v>1</v>
      </c>
      <c r="I877" s="213"/>
      <c r="J877" s="214">
        <f>ROUND(I877*H877,2)</f>
        <v>0</v>
      </c>
      <c r="K877" s="210" t="s">
        <v>188</v>
      </c>
      <c r="L877" s="39"/>
      <c r="M877" s="215" t="s">
        <v>1</v>
      </c>
      <c r="N877" s="216" t="s">
        <v>41</v>
      </c>
      <c r="O877" s="71"/>
      <c r="P877" s="217">
        <f>O877*H877</f>
        <v>0</v>
      </c>
      <c r="Q877" s="217">
        <v>4.684E-2</v>
      </c>
      <c r="R877" s="217">
        <f>Q877*H877</f>
        <v>4.684E-2</v>
      </c>
      <c r="S877" s="217">
        <v>0</v>
      </c>
      <c r="T877" s="218">
        <f>S877*H877</f>
        <v>0</v>
      </c>
      <c r="U877" s="34"/>
      <c r="V877" s="34"/>
      <c r="W877" s="34"/>
      <c r="X877" s="34"/>
      <c r="Y877" s="34"/>
      <c r="Z877" s="34"/>
      <c r="AA877" s="34"/>
      <c r="AB877" s="34"/>
      <c r="AC877" s="34"/>
      <c r="AD877" s="34"/>
      <c r="AE877" s="34"/>
      <c r="AR877" s="219" t="s">
        <v>189</v>
      </c>
      <c r="AT877" s="219" t="s">
        <v>184</v>
      </c>
      <c r="AU877" s="219" t="s">
        <v>85</v>
      </c>
      <c r="AY877" s="17" t="s">
        <v>182</v>
      </c>
      <c r="BE877" s="220">
        <f>IF(N877="základní",J877,0)</f>
        <v>0</v>
      </c>
      <c r="BF877" s="220">
        <f>IF(N877="snížená",J877,0)</f>
        <v>0</v>
      </c>
      <c r="BG877" s="220">
        <f>IF(N877="zákl. přenesená",J877,0)</f>
        <v>0</v>
      </c>
      <c r="BH877" s="220">
        <f>IF(N877="sníž. přenesená",J877,0)</f>
        <v>0</v>
      </c>
      <c r="BI877" s="220">
        <f>IF(N877="nulová",J877,0)</f>
        <v>0</v>
      </c>
      <c r="BJ877" s="17" t="s">
        <v>83</v>
      </c>
      <c r="BK877" s="220">
        <f>ROUND(I877*H877,2)</f>
        <v>0</v>
      </c>
      <c r="BL877" s="17" t="s">
        <v>189</v>
      </c>
      <c r="BM877" s="219" t="s">
        <v>1192</v>
      </c>
    </row>
    <row r="878" spans="1:65" s="13" customFormat="1">
      <c r="B878" s="221"/>
      <c r="C878" s="222"/>
      <c r="D878" s="223" t="s">
        <v>191</v>
      </c>
      <c r="E878" s="224" t="s">
        <v>1</v>
      </c>
      <c r="F878" s="225" t="s">
        <v>1193</v>
      </c>
      <c r="G878" s="222"/>
      <c r="H878" s="226">
        <v>1</v>
      </c>
      <c r="I878" s="227"/>
      <c r="J878" s="222"/>
      <c r="K878" s="222"/>
      <c r="L878" s="228"/>
      <c r="M878" s="229"/>
      <c r="N878" s="230"/>
      <c r="O878" s="230"/>
      <c r="P878" s="230"/>
      <c r="Q878" s="230"/>
      <c r="R878" s="230"/>
      <c r="S878" s="230"/>
      <c r="T878" s="231"/>
      <c r="AT878" s="232" t="s">
        <v>191</v>
      </c>
      <c r="AU878" s="232" t="s">
        <v>85</v>
      </c>
      <c r="AV878" s="13" t="s">
        <v>85</v>
      </c>
      <c r="AW878" s="13" t="s">
        <v>32</v>
      </c>
      <c r="AX878" s="13" t="s">
        <v>83</v>
      </c>
      <c r="AY878" s="232" t="s">
        <v>182</v>
      </c>
    </row>
    <row r="879" spans="1:65" s="2" customFormat="1" ht="16.5" customHeight="1">
      <c r="A879" s="34"/>
      <c r="B879" s="35"/>
      <c r="C879" s="255" t="s">
        <v>1194</v>
      </c>
      <c r="D879" s="255" t="s">
        <v>309</v>
      </c>
      <c r="E879" s="256" t="s">
        <v>1195</v>
      </c>
      <c r="F879" s="257" t="s">
        <v>1196</v>
      </c>
      <c r="G879" s="258" t="s">
        <v>414</v>
      </c>
      <c r="H879" s="259">
        <v>1</v>
      </c>
      <c r="I879" s="260"/>
      <c r="J879" s="261">
        <f>ROUND(I879*H879,2)</f>
        <v>0</v>
      </c>
      <c r="K879" s="257" t="s">
        <v>188</v>
      </c>
      <c r="L879" s="262"/>
      <c r="M879" s="263" t="s">
        <v>1</v>
      </c>
      <c r="N879" s="264" t="s">
        <v>41</v>
      </c>
      <c r="O879" s="71"/>
      <c r="P879" s="217">
        <f>O879*H879</f>
        <v>0</v>
      </c>
      <c r="Q879" s="217">
        <v>1.521E-2</v>
      </c>
      <c r="R879" s="217">
        <f>Q879*H879</f>
        <v>1.521E-2</v>
      </c>
      <c r="S879" s="217">
        <v>0</v>
      </c>
      <c r="T879" s="218">
        <f>S879*H879</f>
        <v>0</v>
      </c>
      <c r="U879" s="34"/>
      <c r="V879" s="34"/>
      <c r="W879" s="34"/>
      <c r="X879" s="34"/>
      <c r="Y879" s="34"/>
      <c r="Z879" s="34"/>
      <c r="AA879" s="34"/>
      <c r="AB879" s="34"/>
      <c r="AC879" s="34"/>
      <c r="AD879" s="34"/>
      <c r="AE879" s="34"/>
      <c r="AR879" s="219" t="s">
        <v>234</v>
      </c>
      <c r="AT879" s="219" t="s">
        <v>309</v>
      </c>
      <c r="AU879" s="219" t="s">
        <v>85</v>
      </c>
      <c r="AY879" s="17" t="s">
        <v>182</v>
      </c>
      <c r="BE879" s="220">
        <f>IF(N879="základní",J879,0)</f>
        <v>0</v>
      </c>
      <c r="BF879" s="220">
        <f>IF(N879="snížená",J879,0)</f>
        <v>0</v>
      </c>
      <c r="BG879" s="220">
        <f>IF(N879="zákl. přenesená",J879,0)</f>
        <v>0</v>
      </c>
      <c r="BH879" s="220">
        <f>IF(N879="sníž. přenesená",J879,0)</f>
        <v>0</v>
      </c>
      <c r="BI879" s="220">
        <f>IF(N879="nulová",J879,0)</f>
        <v>0</v>
      </c>
      <c r="BJ879" s="17" t="s">
        <v>83</v>
      </c>
      <c r="BK879" s="220">
        <f>ROUND(I879*H879,2)</f>
        <v>0</v>
      </c>
      <c r="BL879" s="17" t="s">
        <v>189</v>
      </c>
      <c r="BM879" s="219" t="s">
        <v>1197</v>
      </c>
    </row>
    <row r="880" spans="1:65" s="12" customFormat="1" ht="22.9" customHeight="1">
      <c r="B880" s="192"/>
      <c r="C880" s="193"/>
      <c r="D880" s="194" t="s">
        <v>75</v>
      </c>
      <c r="E880" s="206" t="s">
        <v>238</v>
      </c>
      <c r="F880" s="206" t="s">
        <v>1198</v>
      </c>
      <c r="G880" s="193"/>
      <c r="H880" s="193"/>
      <c r="I880" s="196"/>
      <c r="J880" s="207">
        <f>BK880</f>
        <v>0</v>
      </c>
      <c r="K880" s="193"/>
      <c r="L880" s="198"/>
      <c r="M880" s="199"/>
      <c r="N880" s="200"/>
      <c r="O880" s="200"/>
      <c r="P880" s="201">
        <f>SUM(P881:P1144)</f>
        <v>0</v>
      </c>
      <c r="Q880" s="200"/>
      <c r="R880" s="201">
        <f>SUM(R881:R1144)</f>
        <v>0.57483825999999993</v>
      </c>
      <c r="S880" s="200"/>
      <c r="T880" s="202">
        <f>SUM(T881:T1144)</f>
        <v>88.072914400000016</v>
      </c>
      <c r="AR880" s="203" t="s">
        <v>83</v>
      </c>
      <c r="AT880" s="204" t="s">
        <v>75</v>
      </c>
      <c r="AU880" s="204" t="s">
        <v>83</v>
      </c>
      <c r="AY880" s="203" t="s">
        <v>182</v>
      </c>
      <c r="BK880" s="205">
        <f>SUM(BK881:BK1144)</f>
        <v>0</v>
      </c>
    </row>
    <row r="881" spans="1:65" s="2" customFormat="1" ht="16.5" customHeight="1">
      <c r="A881" s="34"/>
      <c r="B881" s="35"/>
      <c r="C881" s="208" t="s">
        <v>1199</v>
      </c>
      <c r="D881" s="208" t="s">
        <v>184</v>
      </c>
      <c r="E881" s="209" t="s">
        <v>1200</v>
      </c>
      <c r="F881" s="210" t="s">
        <v>1201</v>
      </c>
      <c r="G881" s="211" t="s">
        <v>331</v>
      </c>
      <c r="H881" s="212">
        <v>149.364</v>
      </c>
      <c r="I881" s="213"/>
      <c r="J881" s="214">
        <f>ROUND(I881*H881,2)</f>
        <v>0</v>
      </c>
      <c r="K881" s="210" t="s">
        <v>188</v>
      </c>
      <c r="L881" s="39"/>
      <c r="M881" s="215" t="s">
        <v>1</v>
      </c>
      <c r="N881" s="216" t="s">
        <v>41</v>
      </c>
      <c r="O881" s="71"/>
      <c r="P881" s="217">
        <f>O881*H881</f>
        <v>0</v>
      </c>
      <c r="Q881" s="217">
        <v>4.6999999999999999E-4</v>
      </c>
      <c r="R881" s="217">
        <f>Q881*H881</f>
        <v>7.0201079999999999E-2</v>
      </c>
      <c r="S881" s="217">
        <v>0</v>
      </c>
      <c r="T881" s="218">
        <f>S881*H881</f>
        <v>0</v>
      </c>
      <c r="U881" s="34"/>
      <c r="V881" s="34"/>
      <c r="W881" s="34"/>
      <c r="X881" s="34"/>
      <c r="Y881" s="34"/>
      <c r="Z881" s="34"/>
      <c r="AA881" s="34"/>
      <c r="AB881" s="34"/>
      <c r="AC881" s="34"/>
      <c r="AD881" s="34"/>
      <c r="AE881" s="34"/>
      <c r="AR881" s="219" t="s">
        <v>189</v>
      </c>
      <c r="AT881" s="219" t="s">
        <v>184</v>
      </c>
      <c r="AU881" s="219" t="s">
        <v>85</v>
      </c>
      <c r="AY881" s="17" t="s">
        <v>182</v>
      </c>
      <c r="BE881" s="220">
        <f>IF(N881="základní",J881,0)</f>
        <v>0</v>
      </c>
      <c r="BF881" s="220">
        <f>IF(N881="snížená",J881,0)</f>
        <v>0</v>
      </c>
      <c r="BG881" s="220">
        <f>IF(N881="zákl. přenesená",J881,0)</f>
        <v>0</v>
      </c>
      <c r="BH881" s="220">
        <f>IF(N881="sníž. přenesená",J881,0)</f>
        <v>0</v>
      </c>
      <c r="BI881" s="220">
        <f>IF(N881="nulová",J881,0)</f>
        <v>0</v>
      </c>
      <c r="BJ881" s="17" t="s">
        <v>83</v>
      </c>
      <c r="BK881" s="220">
        <f>ROUND(I881*H881,2)</f>
        <v>0</v>
      </c>
      <c r="BL881" s="17" t="s">
        <v>189</v>
      </c>
      <c r="BM881" s="219" t="s">
        <v>1202</v>
      </c>
    </row>
    <row r="882" spans="1:65" s="13" customFormat="1">
      <c r="B882" s="221"/>
      <c r="C882" s="222"/>
      <c r="D882" s="223" t="s">
        <v>191</v>
      </c>
      <c r="E882" s="224" t="s">
        <v>1</v>
      </c>
      <c r="F882" s="225" t="s">
        <v>1203</v>
      </c>
      <c r="G882" s="222"/>
      <c r="H882" s="226">
        <v>5.59</v>
      </c>
      <c r="I882" s="227"/>
      <c r="J882" s="222"/>
      <c r="K882" s="222"/>
      <c r="L882" s="228"/>
      <c r="M882" s="229"/>
      <c r="N882" s="230"/>
      <c r="O882" s="230"/>
      <c r="P882" s="230"/>
      <c r="Q882" s="230"/>
      <c r="R882" s="230"/>
      <c r="S882" s="230"/>
      <c r="T882" s="231"/>
      <c r="AT882" s="232" t="s">
        <v>191</v>
      </c>
      <c r="AU882" s="232" t="s">
        <v>85</v>
      </c>
      <c r="AV882" s="13" t="s">
        <v>85</v>
      </c>
      <c r="AW882" s="13" t="s">
        <v>32</v>
      </c>
      <c r="AX882" s="13" t="s">
        <v>76</v>
      </c>
      <c r="AY882" s="232" t="s">
        <v>182</v>
      </c>
    </row>
    <row r="883" spans="1:65" s="13" customFormat="1">
      <c r="B883" s="221"/>
      <c r="C883" s="222"/>
      <c r="D883" s="223" t="s">
        <v>191</v>
      </c>
      <c r="E883" s="224" t="s">
        <v>1</v>
      </c>
      <c r="F883" s="225" t="s">
        <v>1204</v>
      </c>
      <c r="G883" s="222"/>
      <c r="H883" s="226">
        <v>13.06</v>
      </c>
      <c r="I883" s="227"/>
      <c r="J883" s="222"/>
      <c r="K883" s="222"/>
      <c r="L883" s="228"/>
      <c r="M883" s="229"/>
      <c r="N883" s="230"/>
      <c r="O883" s="230"/>
      <c r="P883" s="230"/>
      <c r="Q883" s="230"/>
      <c r="R883" s="230"/>
      <c r="S883" s="230"/>
      <c r="T883" s="231"/>
      <c r="AT883" s="232" t="s">
        <v>191</v>
      </c>
      <c r="AU883" s="232" t="s">
        <v>85</v>
      </c>
      <c r="AV883" s="13" t="s">
        <v>85</v>
      </c>
      <c r="AW883" s="13" t="s">
        <v>32</v>
      </c>
      <c r="AX883" s="13" t="s">
        <v>76</v>
      </c>
      <c r="AY883" s="232" t="s">
        <v>182</v>
      </c>
    </row>
    <row r="884" spans="1:65" s="13" customFormat="1" ht="22.5">
      <c r="B884" s="221"/>
      <c r="C884" s="222"/>
      <c r="D884" s="223" t="s">
        <v>191</v>
      </c>
      <c r="E884" s="224" t="s">
        <v>1</v>
      </c>
      <c r="F884" s="225" t="s">
        <v>1205</v>
      </c>
      <c r="G884" s="222"/>
      <c r="H884" s="226">
        <v>130.714</v>
      </c>
      <c r="I884" s="227"/>
      <c r="J884" s="222"/>
      <c r="K884" s="222"/>
      <c r="L884" s="228"/>
      <c r="M884" s="229"/>
      <c r="N884" s="230"/>
      <c r="O884" s="230"/>
      <c r="P884" s="230"/>
      <c r="Q884" s="230"/>
      <c r="R884" s="230"/>
      <c r="S884" s="230"/>
      <c r="T884" s="231"/>
      <c r="AT884" s="232" t="s">
        <v>191</v>
      </c>
      <c r="AU884" s="232" t="s">
        <v>85</v>
      </c>
      <c r="AV884" s="13" t="s">
        <v>85</v>
      </c>
      <c r="AW884" s="13" t="s">
        <v>32</v>
      </c>
      <c r="AX884" s="13" t="s">
        <v>76</v>
      </c>
      <c r="AY884" s="232" t="s">
        <v>182</v>
      </c>
    </row>
    <row r="885" spans="1:65" s="15" customFormat="1">
      <c r="B885" s="244"/>
      <c r="C885" s="245"/>
      <c r="D885" s="223" t="s">
        <v>191</v>
      </c>
      <c r="E885" s="246" t="s">
        <v>1</v>
      </c>
      <c r="F885" s="247" t="s">
        <v>202</v>
      </c>
      <c r="G885" s="245"/>
      <c r="H885" s="248">
        <v>149.364</v>
      </c>
      <c r="I885" s="249"/>
      <c r="J885" s="245"/>
      <c r="K885" s="245"/>
      <c r="L885" s="250"/>
      <c r="M885" s="251"/>
      <c r="N885" s="252"/>
      <c r="O885" s="252"/>
      <c r="P885" s="252"/>
      <c r="Q885" s="252"/>
      <c r="R885" s="252"/>
      <c r="S885" s="252"/>
      <c r="T885" s="253"/>
      <c r="AT885" s="254" t="s">
        <v>191</v>
      </c>
      <c r="AU885" s="254" t="s">
        <v>85</v>
      </c>
      <c r="AV885" s="15" t="s">
        <v>189</v>
      </c>
      <c r="AW885" s="15" t="s">
        <v>32</v>
      </c>
      <c r="AX885" s="15" t="s">
        <v>83</v>
      </c>
      <c r="AY885" s="254" t="s">
        <v>182</v>
      </c>
    </row>
    <row r="886" spans="1:65" s="2" customFormat="1" ht="16.5" customHeight="1">
      <c r="A886" s="34"/>
      <c r="B886" s="35"/>
      <c r="C886" s="208" t="s">
        <v>1206</v>
      </c>
      <c r="D886" s="208" t="s">
        <v>184</v>
      </c>
      <c r="E886" s="209" t="s">
        <v>1207</v>
      </c>
      <c r="F886" s="210" t="s">
        <v>1208</v>
      </c>
      <c r="G886" s="211" t="s">
        <v>331</v>
      </c>
      <c r="H886" s="212">
        <v>114.4</v>
      </c>
      <c r="I886" s="213"/>
      <c r="J886" s="214">
        <f>ROUND(I886*H886,2)</f>
        <v>0</v>
      </c>
      <c r="K886" s="210" t="s">
        <v>188</v>
      </c>
      <c r="L886" s="39"/>
      <c r="M886" s="215" t="s">
        <v>1</v>
      </c>
      <c r="N886" s="216" t="s">
        <v>41</v>
      </c>
      <c r="O886" s="71"/>
      <c r="P886" s="217">
        <f>O886*H886</f>
        <v>0</v>
      </c>
      <c r="Q886" s="217">
        <v>0</v>
      </c>
      <c r="R886" s="217">
        <f>Q886*H886</f>
        <v>0</v>
      </c>
      <c r="S886" s="217">
        <v>0</v>
      </c>
      <c r="T886" s="218">
        <f>S886*H886</f>
        <v>0</v>
      </c>
      <c r="U886" s="34"/>
      <c r="V886" s="34"/>
      <c r="W886" s="34"/>
      <c r="X886" s="34"/>
      <c r="Y886" s="34"/>
      <c r="Z886" s="34"/>
      <c r="AA886" s="34"/>
      <c r="AB886" s="34"/>
      <c r="AC886" s="34"/>
      <c r="AD886" s="34"/>
      <c r="AE886" s="34"/>
      <c r="AR886" s="219" t="s">
        <v>189</v>
      </c>
      <c r="AT886" s="219" t="s">
        <v>184</v>
      </c>
      <c r="AU886" s="219" t="s">
        <v>85</v>
      </c>
      <c r="AY886" s="17" t="s">
        <v>182</v>
      </c>
      <c r="BE886" s="220">
        <f>IF(N886="základní",J886,0)</f>
        <v>0</v>
      </c>
      <c r="BF886" s="220">
        <f>IF(N886="snížená",J886,0)</f>
        <v>0</v>
      </c>
      <c r="BG886" s="220">
        <f>IF(N886="zákl. přenesená",J886,0)</f>
        <v>0</v>
      </c>
      <c r="BH886" s="220">
        <f>IF(N886="sníž. přenesená",J886,0)</f>
        <v>0</v>
      </c>
      <c r="BI886" s="220">
        <f>IF(N886="nulová",J886,0)</f>
        <v>0</v>
      </c>
      <c r="BJ886" s="17" t="s">
        <v>83</v>
      </c>
      <c r="BK886" s="220">
        <f>ROUND(I886*H886,2)</f>
        <v>0</v>
      </c>
      <c r="BL886" s="17" t="s">
        <v>189</v>
      </c>
      <c r="BM886" s="219" t="s">
        <v>1209</v>
      </c>
    </row>
    <row r="887" spans="1:65" s="13" customFormat="1">
      <c r="B887" s="221"/>
      <c r="C887" s="222"/>
      <c r="D887" s="223" t="s">
        <v>191</v>
      </c>
      <c r="E887" s="224" t="s">
        <v>1</v>
      </c>
      <c r="F887" s="225" t="s">
        <v>1210</v>
      </c>
      <c r="G887" s="222"/>
      <c r="H887" s="226">
        <v>114.4</v>
      </c>
      <c r="I887" s="227"/>
      <c r="J887" s="222"/>
      <c r="K887" s="222"/>
      <c r="L887" s="228"/>
      <c r="M887" s="229"/>
      <c r="N887" s="230"/>
      <c r="O887" s="230"/>
      <c r="P887" s="230"/>
      <c r="Q887" s="230"/>
      <c r="R887" s="230"/>
      <c r="S887" s="230"/>
      <c r="T887" s="231"/>
      <c r="AT887" s="232" t="s">
        <v>191</v>
      </c>
      <c r="AU887" s="232" t="s">
        <v>85</v>
      </c>
      <c r="AV887" s="13" t="s">
        <v>85</v>
      </c>
      <c r="AW887" s="13" t="s">
        <v>32</v>
      </c>
      <c r="AX887" s="13" t="s">
        <v>83</v>
      </c>
      <c r="AY887" s="232" t="s">
        <v>182</v>
      </c>
    </row>
    <row r="888" spans="1:65" s="2" customFormat="1" ht="21.75" customHeight="1">
      <c r="A888" s="34"/>
      <c r="B888" s="35"/>
      <c r="C888" s="208" t="s">
        <v>1211</v>
      </c>
      <c r="D888" s="208" t="s">
        <v>184</v>
      </c>
      <c r="E888" s="209" t="s">
        <v>1212</v>
      </c>
      <c r="F888" s="210" t="s">
        <v>1213</v>
      </c>
      <c r="G888" s="211" t="s">
        <v>331</v>
      </c>
      <c r="H888" s="212">
        <v>3432</v>
      </c>
      <c r="I888" s="213"/>
      <c r="J888" s="214">
        <f>ROUND(I888*H888,2)</f>
        <v>0</v>
      </c>
      <c r="K888" s="210" t="s">
        <v>188</v>
      </c>
      <c r="L888" s="39"/>
      <c r="M888" s="215" t="s">
        <v>1</v>
      </c>
      <c r="N888" s="216" t="s">
        <v>41</v>
      </c>
      <c r="O888" s="71"/>
      <c r="P888" s="217">
        <f>O888*H888</f>
        <v>0</v>
      </c>
      <c r="Q888" s="217">
        <v>0</v>
      </c>
      <c r="R888" s="217">
        <f>Q888*H888</f>
        <v>0</v>
      </c>
      <c r="S888" s="217">
        <v>0</v>
      </c>
      <c r="T888" s="218">
        <f>S888*H888</f>
        <v>0</v>
      </c>
      <c r="U888" s="34"/>
      <c r="V888" s="34"/>
      <c r="W888" s="34"/>
      <c r="X888" s="34"/>
      <c r="Y888" s="34"/>
      <c r="Z888" s="34"/>
      <c r="AA888" s="34"/>
      <c r="AB888" s="34"/>
      <c r="AC888" s="34"/>
      <c r="AD888" s="34"/>
      <c r="AE888" s="34"/>
      <c r="AR888" s="219" t="s">
        <v>189</v>
      </c>
      <c r="AT888" s="219" t="s">
        <v>184</v>
      </c>
      <c r="AU888" s="219" t="s">
        <v>85</v>
      </c>
      <c r="AY888" s="17" t="s">
        <v>182</v>
      </c>
      <c r="BE888" s="220">
        <f>IF(N888="základní",J888,0)</f>
        <v>0</v>
      </c>
      <c r="BF888" s="220">
        <f>IF(N888="snížená",J888,0)</f>
        <v>0</v>
      </c>
      <c r="BG888" s="220">
        <f>IF(N888="zákl. přenesená",J888,0)</f>
        <v>0</v>
      </c>
      <c r="BH888" s="220">
        <f>IF(N888="sníž. přenesená",J888,0)</f>
        <v>0</v>
      </c>
      <c r="BI888" s="220">
        <f>IF(N888="nulová",J888,0)</f>
        <v>0</v>
      </c>
      <c r="BJ888" s="17" t="s">
        <v>83</v>
      </c>
      <c r="BK888" s="220">
        <f>ROUND(I888*H888,2)</f>
        <v>0</v>
      </c>
      <c r="BL888" s="17" t="s">
        <v>189</v>
      </c>
      <c r="BM888" s="219" t="s">
        <v>1214</v>
      </c>
    </row>
    <row r="889" spans="1:65" s="13" customFormat="1">
      <c r="B889" s="221"/>
      <c r="C889" s="222"/>
      <c r="D889" s="223" t="s">
        <v>191</v>
      </c>
      <c r="E889" s="222"/>
      <c r="F889" s="225" t="s">
        <v>1215</v>
      </c>
      <c r="G889" s="222"/>
      <c r="H889" s="226">
        <v>3432</v>
      </c>
      <c r="I889" s="227"/>
      <c r="J889" s="222"/>
      <c r="K889" s="222"/>
      <c r="L889" s="228"/>
      <c r="M889" s="229"/>
      <c r="N889" s="230"/>
      <c r="O889" s="230"/>
      <c r="P889" s="230"/>
      <c r="Q889" s="230"/>
      <c r="R889" s="230"/>
      <c r="S889" s="230"/>
      <c r="T889" s="231"/>
      <c r="AT889" s="232" t="s">
        <v>191</v>
      </c>
      <c r="AU889" s="232" t="s">
        <v>85</v>
      </c>
      <c r="AV889" s="13" t="s">
        <v>85</v>
      </c>
      <c r="AW889" s="13" t="s">
        <v>4</v>
      </c>
      <c r="AX889" s="13" t="s">
        <v>83</v>
      </c>
      <c r="AY889" s="232" t="s">
        <v>182</v>
      </c>
    </row>
    <row r="890" spans="1:65" s="2" customFormat="1" ht="16.5" customHeight="1">
      <c r="A890" s="34"/>
      <c r="B890" s="35"/>
      <c r="C890" s="208" t="s">
        <v>1216</v>
      </c>
      <c r="D890" s="208" t="s">
        <v>184</v>
      </c>
      <c r="E890" s="209" t="s">
        <v>1217</v>
      </c>
      <c r="F890" s="210" t="s">
        <v>1218</v>
      </c>
      <c r="G890" s="211" t="s">
        <v>331</v>
      </c>
      <c r="H890" s="212">
        <v>114.4</v>
      </c>
      <c r="I890" s="213"/>
      <c r="J890" s="214">
        <f>ROUND(I890*H890,2)</f>
        <v>0</v>
      </c>
      <c r="K890" s="210" t="s">
        <v>188</v>
      </c>
      <c r="L890" s="39"/>
      <c r="M890" s="215" t="s">
        <v>1</v>
      </c>
      <c r="N890" s="216" t="s">
        <v>41</v>
      </c>
      <c r="O890" s="71"/>
      <c r="P890" s="217">
        <f>O890*H890</f>
        <v>0</v>
      </c>
      <c r="Q890" s="217">
        <v>0</v>
      </c>
      <c r="R890" s="217">
        <f>Q890*H890</f>
        <v>0</v>
      </c>
      <c r="S890" s="217">
        <v>0</v>
      </c>
      <c r="T890" s="218">
        <f>S890*H890</f>
        <v>0</v>
      </c>
      <c r="U890" s="34"/>
      <c r="V890" s="34"/>
      <c r="W890" s="34"/>
      <c r="X890" s="34"/>
      <c r="Y890" s="34"/>
      <c r="Z890" s="34"/>
      <c r="AA890" s="34"/>
      <c r="AB890" s="34"/>
      <c r="AC890" s="34"/>
      <c r="AD890" s="34"/>
      <c r="AE890" s="34"/>
      <c r="AR890" s="219" t="s">
        <v>189</v>
      </c>
      <c r="AT890" s="219" t="s">
        <v>184</v>
      </c>
      <c r="AU890" s="219" t="s">
        <v>85</v>
      </c>
      <c r="AY890" s="17" t="s">
        <v>182</v>
      </c>
      <c r="BE890" s="220">
        <f>IF(N890="základní",J890,0)</f>
        <v>0</v>
      </c>
      <c r="BF890" s="220">
        <f>IF(N890="snížená",J890,0)</f>
        <v>0</v>
      </c>
      <c r="BG890" s="220">
        <f>IF(N890="zákl. přenesená",J890,0)</f>
        <v>0</v>
      </c>
      <c r="BH890" s="220">
        <f>IF(N890="sníž. přenesená",J890,0)</f>
        <v>0</v>
      </c>
      <c r="BI890" s="220">
        <f>IF(N890="nulová",J890,0)</f>
        <v>0</v>
      </c>
      <c r="BJ890" s="17" t="s">
        <v>83</v>
      </c>
      <c r="BK890" s="220">
        <f>ROUND(I890*H890,2)</f>
        <v>0</v>
      </c>
      <c r="BL890" s="17" t="s">
        <v>189</v>
      </c>
      <c r="BM890" s="219" t="s">
        <v>1219</v>
      </c>
    </row>
    <row r="891" spans="1:65" s="2" customFormat="1" ht="16.5" customHeight="1">
      <c r="A891" s="34"/>
      <c r="B891" s="35"/>
      <c r="C891" s="208" t="s">
        <v>1220</v>
      </c>
      <c r="D891" s="208" t="s">
        <v>184</v>
      </c>
      <c r="E891" s="209" t="s">
        <v>1221</v>
      </c>
      <c r="F891" s="210" t="s">
        <v>1222</v>
      </c>
      <c r="G891" s="211" t="s">
        <v>331</v>
      </c>
      <c r="H891" s="212">
        <v>519.31500000000005</v>
      </c>
      <c r="I891" s="213"/>
      <c r="J891" s="214">
        <f>ROUND(I891*H891,2)</f>
        <v>0</v>
      </c>
      <c r="K891" s="210" t="s">
        <v>188</v>
      </c>
      <c r="L891" s="39"/>
      <c r="M891" s="215" t="s">
        <v>1</v>
      </c>
      <c r="N891" s="216" t="s">
        <v>41</v>
      </c>
      <c r="O891" s="71"/>
      <c r="P891" s="217">
        <f>O891*H891</f>
        <v>0</v>
      </c>
      <c r="Q891" s="217">
        <v>1.2999999999999999E-4</v>
      </c>
      <c r="R891" s="217">
        <f>Q891*H891</f>
        <v>6.751095E-2</v>
      </c>
      <c r="S891" s="217">
        <v>0</v>
      </c>
      <c r="T891" s="218">
        <f>S891*H891</f>
        <v>0</v>
      </c>
      <c r="U891" s="34"/>
      <c r="V891" s="34"/>
      <c r="W891" s="34"/>
      <c r="X891" s="34"/>
      <c r="Y891" s="34"/>
      <c r="Z891" s="34"/>
      <c r="AA891" s="34"/>
      <c r="AB891" s="34"/>
      <c r="AC891" s="34"/>
      <c r="AD891" s="34"/>
      <c r="AE891" s="34"/>
      <c r="AR891" s="219" t="s">
        <v>189</v>
      </c>
      <c r="AT891" s="219" t="s">
        <v>184</v>
      </c>
      <c r="AU891" s="219" t="s">
        <v>85</v>
      </c>
      <c r="AY891" s="17" t="s">
        <v>182</v>
      </c>
      <c r="BE891" s="220">
        <f>IF(N891="základní",J891,0)</f>
        <v>0</v>
      </c>
      <c r="BF891" s="220">
        <f>IF(N891="snížená",J891,0)</f>
        <v>0</v>
      </c>
      <c r="BG891" s="220">
        <f>IF(N891="zákl. přenesená",J891,0)</f>
        <v>0</v>
      </c>
      <c r="BH891" s="220">
        <f>IF(N891="sníž. přenesená",J891,0)</f>
        <v>0</v>
      </c>
      <c r="BI891" s="220">
        <f>IF(N891="nulová",J891,0)</f>
        <v>0</v>
      </c>
      <c r="BJ891" s="17" t="s">
        <v>83</v>
      </c>
      <c r="BK891" s="220">
        <f>ROUND(I891*H891,2)</f>
        <v>0</v>
      </c>
      <c r="BL891" s="17" t="s">
        <v>189</v>
      </c>
      <c r="BM891" s="219" t="s">
        <v>1223</v>
      </c>
    </row>
    <row r="892" spans="1:65" s="13" customFormat="1">
      <c r="B892" s="221"/>
      <c r="C892" s="222"/>
      <c r="D892" s="223" t="s">
        <v>191</v>
      </c>
      <c r="E892" s="224" t="s">
        <v>1</v>
      </c>
      <c r="F892" s="225" t="s">
        <v>1224</v>
      </c>
      <c r="G892" s="222"/>
      <c r="H892" s="226">
        <v>52.204999999999998</v>
      </c>
      <c r="I892" s="227"/>
      <c r="J892" s="222"/>
      <c r="K892" s="222"/>
      <c r="L892" s="228"/>
      <c r="M892" s="229"/>
      <c r="N892" s="230"/>
      <c r="O892" s="230"/>
      <c r="P892" s="230"/>
      <c r="Q892" s="230"/>
      <c r="R892" s="230"/>
      <c r="S892" s="230"/>
      <c r="T892" s="231"/>
      <c r="AT892" s="232" t="s">
        <v>191</v>
      </c>
      <c r="AU892" s="232" t="s">
        <v>85</v>
      </c>
      <c r="AV892" s="13" t="s">
        <v>85</v>
      </c>
      <c r="AW892" s="13" t="s">
        <v>32</v>
      </c>
      <c r="AX892" s="13" t="s">
        <v>76</v>
      </c>
      <c r="AY892" s="232" t="s">
        <v>182</v>
      </c>
    </row>
    <row r="893" spans="1:65" s="13" customFormat="1" ht="22.5">
      <c r="B893" s="221"/>
      <c r="C893" s="222"/>
      <c r="D893" s="223" t="s">
        <v>191</v>
      </c>
      <c r="E893" s="224" t="s">
        <v>1</v>
      </c>
      <c r="F893" s="225" t="s">
        <v>1225</v>
      </c>
      <c r="G893" s="222"/>
      <c r="H893" s="226">
        <v>312.52</v>
      </c>
      <c r="I893" s="227"/>
      <c r="J893" s="222"/>
      <c r="K893" s="222"/>
      <c r="L893" s="228"/>
      <c r="M893" s="229"/>
      <c r="N893" s="230"/>
      <c r="O893" s="230"/>
      <c r="P893" s="230"/>
      <c r="Q893" s="230"/>
      <c r="R893" s="230"/>
      <c r="S893" s="230"/>
      <c r="T893" s="231"/>
      <c r="AT893" s="232" t="s">
        <v>191</v>
      </c>
      <c r="AU893" s="232" t="s">
        <v>85</v>
      </c>
      <c r="AV893" s="13" t="s">
        <v>85</v>
      </c>
      <c r="AW893" s="13" t="s">
        <v>32</v>
      </c>
      <c r="AX893" s="13" t="s">
        <v>76</v>
      </c>
      <c r="AY893" s="232" t="s">
        <v>182</v>
      </c>
    </row>
    <row r="894" spans="1:65" s="13" customFormat="1">
      <c r="B894" s="221"/>
      <c r="C894" s="222"/>
      <c r="D894" s="223" t="s">
        <v>191</v>
      </c>
      <c r="E894" s="224" t="s">
        <v>1</v>
      </c>
      <c r="F894" s="225" t="s">
        <v>1226</v>
      </c>
      <c r="G894" s="222"/>
      <c r="H894" s="226">
        <v>20.05</v>
      </c>
      <c r="I894" s="227"/>
      <c r="J894" s="222"/>
      <c r="K894" s="222"/>
      <c r="L894" s="228"/>
      <c r="M894" s="229"/>
      <c r="N894" s="230"/>
      <c r="O894" s="230"/>
      <c r="P894" s="230"/>
      <c r="Q894" s="230"/>
      <c r="R894" s="230"/>
      <c r="S894" s="230"/>
      <c r="T894" s="231"/>
      <c r="AT894" s="232" t="s">
        <v>191</v>
      </c>
      <c r="AU894" s="232" t="s">
        <v>85</v>
      </c>
      <c r="AV894" s="13" t="s">
        <v>85</v>
      </c>
      <c r="AW894" s="13" t="s">
        <v>32</v>
      </c>
      <c r="AX894" s="13" t="s">
        <v>76</v>
      </c>
      <c r="AY894" s="232" t="s">
        <v>182</v>
      </c>
    </row>
    <row r="895" spans="1:65" s="13" customFormat="1">
      <c r="B895" s="221"/>
      <c r="C895" s="222"/>
      <c r="D895" s="223" t="s">
        <v>191</v>
      </c>
      <c r="E895" s="224" t="s">
        <v>1</v>
      </c>
      <c r="F895" s="225" t="s">
        <v>1227</v>
      </c>
      <c r="G895" s="222"/>
      <c r="H895" s="226">
        <v>17.91</v>
      </c>
      <c r="I895" s="227"/>
      <c r="J895" s="222"/>
      <c r="K895" s="222"/>
      <c r="L895" s="228"/>
      <c r="M895" s="229"/>
      <c r="N895" s="230"/>
      <c r="O895" s="230"/>
      <c r="P895" s="230"/>
      <c r="Q895" s="230"/>
      <c r="R895" s="230"/>
      <c r="S895" s="230"/>
      <c r="T895" s="231"/>
      <c r="AT895" s="232" t="s">
        <v>191</v>
      </c>
      <c r="AU895" s="232" t="s">
        <v>85</v>
      </c>
      <c r="AV895" s="13" t="s">
        <v>85</v>
      </c>
      <c r="AW895" s="13" t="s">
        <v>32</v>
      </c>
      <c r="AX895" s="13" t="s">
        <v>76</v>
      </c>
      <c r="AY895" s="232" t="s">
        <v>182</v>
      </c>
    </row>
    <row r="896" spans="1:65" s="13" customFormat="1">
      <c r="B896" s="221"/>
      <c r="C896" s="222"/>
      <c r="D896" s="223" t="s">
        <v>191</v>
      </c>
      <c r="E896" s="224" t="s">
        <v>1</v>
      </c>
      <c r="F896" s="225" t="s">
        <v>1228</v>
      </c>
      <c r="G896" s="222"/>
      <c r="H896" s="226">
        <v>116.63</v>
      </c>
      <c r="I896" s="227"/>
      <c r="J896" s="222"/>
      <c r="K896" s="222"/>
      <c r="L896" s="228"/>
      <c r="M896" s="229"/>
      <c r="N896" s="230"/>
      <c r="O896" s="230"/>
      <c r="P896" s="230"/>
      <c r="Q896" s="230"/>
      <c r="R896" s="230"/>
      <c r="S896" s="230"/>
      <c r="T896" s="231"/>
      <c r="AT896" s="232" t="s">
        <v>191</v>
      </c>
      <c r="AU896" s="232" t="s">
        <v>85</v>
      </c>
      <c r="AV896" s="13" t="s">
        <v>85</v>
      </c>
      <c r="AW896" s="13" t="s">
        <v>32</v>
      </c>
      <c r="AX896" s="13" t="s">
        <v>76</v>
      </c>
      <c r="AY896" s="232" t="s">
        <v>182</v>
      </c>
    </row>
    <row r="897" spans="1:65" s="15" customFormat="1">
      <c r="B897" s="244"/>
      <c r="C897" s="245"/>
      <c r="D897" s="223" t="s">
        <v>191</v>
      </c>
      <c r="E897" s="246" t="s">
        <v>1</v>
      </c>
      <c r="F897" s="247" t="s">
        <v>202</v>
      </c>
      <c r="G897" s="245"/>
      <c r="H897" s="248">
        <v>519.31500000000005</v>
      </c>
      <c r="I897" s="249"/>
      <c r="J897" s="245"/>
      <c r="K897" s="245"/>
      <c r="L897" s="250"/>
      <c r="M897" s="251"/>
      <c r="N897" s="252"/>
      <c r="O897" s="252"/>
      <c r="P897" s="252"/>
      <c r="Q897" s="252"/>
      <c r="R897" s="252"/>
      <c r="S897" s="252"/>
      <c r="T897" s="253"/>
      <c r="AT897" s="254" t="s">
        <v>191</v>
      </c>
      <c r="AU897" s="254" t="s">
        <v>85</v>
      </c>
      <c r="AV897" s="15" t="s">
        <v>189</v>
      </c>
      <c r="AW897" s="15" t="s">
        <v>32</v>
      </c>
      <c r="AX897" s="15" t="s">
        <v>83</v>
      </c>
      <c r="AY897" s="254" t="s">
        <v>182</v>
      </c>
    </row>
    <row r="898" spans="1:65" s="2" customFormat="1" ht="16.5" customHeight="1">
      <c r="A898" s="34"/>
      <c r="B898" s="35"/>
      <c r="C898" s="208" t="s">
        <v>1229</v>
      </c>
      <c r="D898" s="208" t="s">
        <v>184</v>
      </c>
      <c r="E898" s="209" t="s">
        <v>1230</v>
      </c>
      <c r="F898" s="210" t="s">
        <v>1231</v>
      </c>
      <c r="G898" s="211" t="s">
        <v>331</v>
      </c>
      <c r="H898" s="212">
        <v>48.603000000000002</v>
      </c>
      <c r="I898" s="213"/>
      <c r="J898" s="214">
        <f>ROUND(I898*H898,2)</f>
        <v>0</v>
      </c>
      <c r="K898" s="210" t="s">
        <v>188</v>
      </c>
      <c r="L898" s="39"/>
      <c r="M898" s="215" t="s">
        <v>1</v>
      </c>
      <c r="N898" s="216" t="s">
        <v>41</v>
      </c>
      <c r="O898" s="71"/>
      <c r="P898" s="217">
        <f>O898*H898</f>
        <v>0</v>
      </c>
      <c r="Q898" s="217">
        <v>2.1000000000000001E-4</v>
      </c>
      <c r="R898" s="217">
        <f>Q898*H898</f>
        <v>1.0206630000000001E-2</v>
      </c>
      <c r="S898" s="217">
        <v>0</v>
      </c>
      <c r="T898" s="218">
        <f>S898*H898</f>
        <v>0</v>
      </c>
      <c r="U898" s="34"/>
      <c r="V898" s="34"/>
      <c r="W898" s="34"/>
      <c r="X898" s="34"/>
      <c r="Y898" s="34"/>
      <c r="Z898" s="34"/>
      <c r="AA898" s="34"/>
      <c r="AB898" s="34"/>
      <c r="AC898" s="34"/>
      <c r="AD898" s="34"/>
      <c r="AE898" s="34"/>
      <c r="AR898" s="219" t="s">
        <v>189</v>
      </c>
      <c r="AT898" s="219" t="s">
        <v>184</v>
      </c>
      <c r="AU898" s="219" t="s">
        <v>85</v>
      </c>
      <c r="AY898" s="17" t="s">
        <v>182</v>
      </c>
      <c r="BE898" s="220">
        <f>IF(N898="základní",J898,0)</f>
        <v>0</v>
      </c>
      <c r="BF898" s="220">
        <f>IF(N898="snížená",J898,0)</f>
        <v>0</v>
      </c>
      <c r="BG898" s="220">
        <f>IF(N898="zákl. přenesená",J898,0)</f>
        <v>0</v>
      </c>
      <c r="BH898" s="220">
        <f>IF(N898="sníž. přenesená",J898,0)</f>
        <v>0</v>
      </c>
      <c r="BI898" s="220">
        <f>IF(N898="nulová",J898,0)</f>
        <v>0</v>
      </c>
      <c r="BJ898" s="17" t="s">
        <v>83</v>
      </c>
      <c r="BK898" s="220">
        <f>ROUND(I898*H898,2)</f>
        <v>0</v>
      </c>
      <c r="BL898" s="17" t="s">
        <v>189</v>
      </c>
      <c r="BM898" s="219" t="s">
        <v>1232</v>
      </c>
    </row>
    <row r="899" spans="1:65" s="13" customFormat="1">
      <c r="B899" s="221"/>
      <c r="C899" s="222"/>
      <c r="D899" s="223" t="s">
        <v>191</v>
      </c>
      <c r="E899" s="224" t="s">
        <v>1</v>
      </c>
      <c r="F899" s="225" t="s">
        <v>1233</v>
      </c>
      <c r="G899" s="222"/>
      <c r="H899" s="226">
        <v>15</v>
      </c>
      <c r="I899" s="227"/>
      <c r="J899" s="222"/>
      <c r="K899" s="222"/>
      <c r="L899" s="228"/>
      <c r="M899" s="229"/>
      <c r="N899" s="230"/>
      <c r="O899" s="230"/>
      <c r="P899" s="230"/>
      <c r="Q899" s="230"/>
      <c r="R899" s="230"/>
      <c r="S899" s="230"/>
      <c r="T899" s="231"/>
      <c r="AT899" s="232" t="s">
        <v>191</v>
      </c>
      <c r="AU899" s="232" t="s">
        <v>85</v>
      </c>
      <c r="AV899" s="13" t="s">
        <v>85</v>
      </c>
      <c r="AW899" s="13" t="s">
        <v>32</v>
      </c>
      <c r="AX899" s="13" t="s">
        <v>76</v>
      </c>
      <c r="AY899" s="232" t="s">
        <v>182</v>
      </c>
    </row>
    <row r="900" spans="1:65" s="13" customFormat="1">
      <c r="B900" s="221"/>
      <c r="C900" s="222"/>
      <c r="D900" s="223" t="s">
        <v>191</v>
      </c>
      <c r="E900" s="224" t="s">
        <v>1</v>
      </c>
      <c r="F900" s="225" t="s">
        <v>1234</v>
      </c>
      <c r="G900" s="222"/>
      <c r="H900" s="226">
        <v>6.05</v>
      </c>
      <c r="I900" s="227"/>
      <c r="J900" s="222"/>
      <c r="K900" s="222"/>
      <c r="L900" s="228"/>
      <c r="M900" s="229"/>
      <c r="N900" s="230"/>
      <c r="O900" s="230"/>
      <c r="P900" s="230"/>
      <c r="Q900" s="230"/>
      <c r="R900" s="230"/>
      <c r="S900" s="230"/>
      <c r="T900" s="231"/>
      <c r="AT900" s="232" t="s">
        <v>191</v>
      </c>
      <c r="AU900" s="232" t="s">
        <v>85</v>
      </c>
      <c r="AV900" s="13" t="s">
        <v>85</v>
      </c>
      <c r="AW900" s="13" t="s">
        <v>32</v>
      </c>
      <c r="AX900" s="13" t="s">
        <v>76</v>
      </c>
      <c r="AY900" s="232" t="s">
        <v>182</v>
      </c>
    </row>
    <row r="901" spans="1:65" s="13" customFormat="1">
      <c r="B901" s="221"/>
      <c r="C901" s="222"/>
      <c r="D901" s="223" t="s">
        <v>191</v>
      </c>
      <c r="E901" s="224" t="s">
        <v>1</v>
      </c>
      <c r="F901" s="225" t="s">
        <v>1235</v>
      </c>
      <c r="G901" s="222"/>
      <c r="H901" s="226">
        <v>27.553000000000001</v>
      </c>
      <c r="I901" s="227"/>
      <c r="J901" s="222"/>
      <c r="K901" s="222"/>
      <c r="L901" s="228"/>
      <c r="M901" s="229"/>
      <c r="N901" s="230"/>
      <c r="O901" s="230"/>
      <c r="P901" s="230"/>
      <c r="Q901" s="230"/>
      <c r="R901" s="230"/>
      <c r="S901" s="230"/>
      <c r="T901" s="231"/>
      <c r="AT901" s="232" t="s">
        <v>191</v>
      </c>
      <c r="AU901" s="232" t="s">
        <v>85</v>
      </c>
      <c r="AV901" s="13" t="s">
        <v>85</v>
      </c>
      <c r="AW901" s="13" t="s">
        <v>32</v>
      </c>
      <c r="AX901" s="13" t="s">
        <v>76</v>
      </c>
      <c r="AY901" s="232" t="s">
        <v>182</v>
      </c>
    </row>
    <row r="902" spans="1:65" s="15" customFormat="1">
      <c r="B902" s="244"/>
      <c r="C902" s="245"/>
      <c r="D902" s="223" t="s">
        <v>191</v>
      </c>
      <c r="E902" s="246" t="s">
        <v>1</v>
      </c>
      <c r="F902" s="247" t="s">
        <v>202</v>
      </c>
      <c r="G902" s="245"/>
      <c r="H902" s="248">
        <v>48.603000000000002</v>
      </c>
      <c r="I902" s="249"/>
      <c r="J902" s="245"/>
      <c r="K902" s="245"/>
      <c r="L902" s="250"/>
      <c r="M902" s="251"/>
      <c r="N902" s="252"/>
      <c r="O902" s="252"/>
      <c r="P902" s="252"/>
      <c r="Q902" s="252"/>
      <c r="R902" s="252"/>
      <c r="S902" s="252"/>
      <c r="T902" s="253"/>
      <c r="AT902" s="254" t="s">
        <v>191</v>
      </c>
      <c r="AU902" s="254" t="s">
        <v>85</v>
      </c>
      <c r="AV902" s="15" t="s">
        <v>189</v>
      </c>
      <c r="AW902" s="15" t="s">
        <v>32</v>
      </c>
      <c r="AX902" s="15" t="s">
        <v>83</v>
      </c>
      <c r="AY902" s="254" t="s">
        <v>182</v>
      </c>
    </row>
    <row r="903" spans="1:65" s="2" customFormat="1" ht="16.5" customHeight="1">
      <c r="A903" s="34"/>
      <c r="B903" s="35"/>
      <c r="C903" s="208" t="s">
        <v>1236</v>
      </c>
      <c r="D903" s="208" t="s">
        <v>184</v>
      </c>
      <c r="E903" s="209" t="s">
        <v>1237</v>
      </c>
      <c r="F903" s="210" t="s">
        <v>1238</v>
      </c>
      <c r="G903" s="211" t="s">
        <v>360</v>
      </c>
      <c r="H903" s="212">
        <v>9</v>
      </c>
      <c r="I903" s="213"/>
      <c r="J903" s="214">
        <f>ROUND(I903*H903,2)</f>
        <v>0</v>
      </c>
      <c r="K903" s="210" t="s">
        <v>188</v>
      </c>
      <c r="L903" s="39"/>
      <c r="M903" s="215" t="s">
        <v>1</v>
      </c>
      <c r="N903" s="216" t="s">
        <v>41</v>
      </c>
      <c r="O903" s="71"/>
      <c r="P903" s="217">
        <f>O903*H903</f>
        <v>0</v>
      </c>
      <c r="Q903" s="217">
        <v>0</v>
      </c>
      <c r="R903" s="217">
        <f>Q903*H903</f>
        <v>0</v>
      </c>
      <c r="S903" s="217">
        <v>0</v>
      </c>
      <c r="T903" s="218">
        <f>S903*H903</f>
        <v>0</v>
      </c>
      <c r="U903" s="34"/>
      <c r="V903" s="34"/>
      <c r="W903" s="34"/>
      <c r="X903" s="34"/>
      <c r="Y903" s="34"/>
      <c r="Z903" s="34"/>
      <c r="AA903" s="34"/>
      <c r="AB903" s="34"/>
      <c r="AC903" s="34"/>
      <c r="AD903" s="34"/>
      <c r="AE903" s="34"/>
      <c r="AR903" s="219" t="s">
        <v>189</v>
      </c>
      <c r="AT903" s="219" t="s">
        <v>184</v>
      </c>
      <c r="AU903" s="219" t="s">
        <v>85</v>
      </c>
      <c r="AY903" s="17" t="s">
        <v>182</v>
      </c>
      <c r="BE903" s="220">
        <f>IF(N903="základní",J903,0)</f>
        <v>0</v>
      </c>
      <c r="BF903" s="220">
        <f>IF(N903="snížená",J903,0)</f>
        <v>0</v>
      </c>
      <c r="BG903" s="220">
        <f>IF(N903="zákl. přenesená",J903,0)</f>
        <v>0</v>
      </c>
      <c r="BH903" s="220">
        <f>IF(N903="sníž. přenesená",J903,0)</f>
        <v>0</v>
      </c>
      <c r="BI903" s="220">
        <f>IF(N903="nulová",J903,0)</f>
        <v>0</v>
      </c>
      <c r="BJ903" s="17" t="s">
        <v>83</v>
      </c>
      <c r="BK903" s="220">
        <f>ROUND(I903*H903,2)</f>
        <v>0</v>
      </c>
      <c r="BL903" s="17" t="s">
        <v>189</v>
      </c>
      <c r="BM903" s="219" t="s">
        <v>1239</v>
      </c>
    </row>
    <row r="904" spans="1:65" s="13" customFormat="1">
      <c r="B904" s="221"/>
      <c r="C904" s="222"/>
      <c r="D904" s="223" t="s">
        <v>191</v>
      </c>
      <c r="E904" s="224" t="s">
        <v>1</v>
      </c>
      <c r="F904" s="225" t="s">
        <v>1240</v>
      </c>
      <c r="G904" s="222"/>
      <c r="H904" s="226">
        <v>9</v>
      </c>
      <c r="I904" s="227"/>
      <c r="J904" s="222"/>
      <c r="K904" s="222"/>
      <c r="L904" s="228"/>
      <c r="M904" s="229"/>
      <c r="N904" s="230"/>
      <c r="O904" s="230"/>
      <c r="P904" s="230"/>
      <c r="Q904" s="230"/>
      <c r="R904" s="230"/>
      <c r="S904" s="230"/>
      <c r="T904" s="231"/>
      <c r="AT904" s="232" t="s">
        <v>191</v>
      </c>
      <c r="AU904" s="232" t="s">
        <v>85</v>
      </c>
      <c r="AV904" s="13" t="s">
        <v>85</v>
      </c>
      <c r="AW904" s="13" t="s">
        <v>32</v>
      </c>
      <c r="AX904" s="13" t="s">
        <v>83</v>
      </c>
      <c r="AY904" s="232" t="s">
        <v>182</v>
      </c>
    </row>
    <row r="905" spans="1:65" s="2" customFormat="1" ht="16.5" customHeight="1">
      <c r="A905" s="34"/>
      <c r="B905" s="35"/>
      <c r="C905" s="208" t="s">
        <v>1241</v>
      </c>
      <c r="D905" s="208" t="s">
        <v>184</v>
      </c>
      <c r="E905" s="209" t="s">
        <v>1242</v>
      </c>
      <c r="F905" s="210" t="s">
        <v>1243</v>
      </c>
      <c r="G905" s="211" t="s">
        <v>360</v>
      </c>
      <c r="H905" s="212">
        <v>540</v>
      </c>
      <c r="I905" s="213"/>
      <c r="J905" s="214">
        <f>ROUND(I905*H905,2)</f>
        <v>0</v>
      </c>
      <c r="K905" s="210" t="s">
        <v>188</v>
      </c>
      <c r="L905" s="39"/>
      <c r="M905" s="215" t="s">
        <v>1</v>
      </c>
      <c r="N905" s="216" t="s">
        <v>41</v>
      </c>
      <c r="O905" s="71"/>
      <c r="P905" s="217">
        <f>O905*H905</f>
        <v>0</v>
      </c>
      <c r="Q905" s="217">
        <v>0</v>
      </c>
      <c r="R905" s="217">
        <f>Q905*H905</f>
        <v>0</v>
      </c>
      <c r="S905" s="217">
        <v>0</v>
      </c>
      <c r="T905" s="218">
        <f>S905*H905</f>
        <v>0</v>
      </c>
      <c r="U905" s="34"/>
      <c r="V905" s="34"/>
      <c r="W905" s="34"/>
      <c r="X905" s="34"/>
      <c r="Y905" s="34"/>
      <c r="Z905" s="34"/>
      <c r="AA905" s="34"/>
      <c r="AB905" s="34"/>
      <c r="AC905" s="34"/>
      <c r="AD905" s="34"/>
      <c r="AE905" s="34"/>
      <c r="AR905" s="219" t="s">
        <v>189</v>
      </c>
      <c r="AT905" s="219" t="s">
        <v>184</v>
      </c>
      <c r="AU905" s="219" t="s">
        <v>85</v>
      </c>
      <c r="AY905" s="17" t="s">
        <v>182</v>
      </c>
      <c r="BE905" s="220">
        <f>IF(N905="základní",J905,0)</f>
        <v>0</v>
      </c>
      <c r="BF905" s="220">
        <f>IF(N905="snížená",J905,0)</f>
        <v>0</v>
      </c>
      <c r="BG905" s="220">
        <f>IF(N905="zákl. přenesená",J905,0)</f>
        <v>0</v>
      </c>
      <c r="BH905" s="220">
        <f>IF(N905="sníž. přenesená",J905,0)</f>
        <v>0</v>
      </c>
      <c r="BI905" s="220">
        <f>IF(N905="nulová",J905,0)</f>
        <v>0</v>
      </c>
      <c r="BJ905" s="17" t="s">
        <v>83</v>
      </c>
      <c r="BK905" s="220">
        <f>ROUND(I905*H905,2)</f>
        <v>0</v>
      </c>
      <c r="BL905" s="17" t="s">
        <v>189</v>
      </c>
      <c r="BM905" s="219" t="s">
        <v>1244</v>
      </c>
    </row>
    <row r="906" spans="1:65" s="13" customFormat="1">
      <c r="B906" s="221"/>
      <c r="C906" s="222"/>
      <c r="D906" s="223" t="s">
        <v>191</v>
      </c>
      <c r="E906" s="224" t="s">
        <v>1</v>
      </c>
      <c r="F906" s="225" t="s">
        <v>1245</v>
      </c>
      <c r="G906" s="222"/>
      <c r="H906" s="226">
        <v>540</v>
      </c>
      <c r="I906" s="227"/>
      <c r="J906" s="222"/>
      <c r="K906" s="222"/>
      <c r="L906" s="228"/>
      <c r="M906" s="229"/>
      <c r="N906" s="230"/>
      <c r="O906" s="230"/>
      <c r="P906" s="230"/>
      <c r="Q906" s="230"/>
      <c r="R906" s="230"/>
      <c r="S906" s="230"/>
      <c r="T906" s="231"/>
      <c r="AT906" s="232" t="s">
        <v>191</v>
      </c>
      <c r="AU906" s="232" t="s">
        <v>85</v>
      </c>
      <c r="AV906" s="13" t="s">
        <v>85</v>
      </c>
      <c r="AW906" s="13" t="s">
        <v>32</v>
      </c>
      <c r="AX906" s="13" t="s">
        <v>83</v>
      </c>
      <c r="AY906" s="232" t="s">
        <v>182</v>
      </c>
    </row>
    <row r="907" spans="1:65" s="2" customFormat="1" ht="16.5" customHeight="1">
      <c r="A907" s="34"/>
      <c r="B907" s="35"/>
      <c r="C907" s="208" t="s">
        <v>1246</v>
      </c>
      <c r="D907" s="208" t="s">
        <v>184</v>
      </c>
      <c r="E907" s="209" t="s">
        <v>1247</v>
      </c>
      <c r="F907" s="210" t="s">
        <v>1248</v>
      </c>
      <c r="G907" s="211" t="s">
        <v>360</v>
      </c>
      <c r="H907" s="212">
        <v>9</v>
      </c>
      <c r="I907" s="213"/>
      <c r="J907" s="214">
        <f>ROUND(I907*H907,2)</f>
        <v>0</v>
      </c>
      <c r="K907" s="210" t="s">
        <v>188</v>
      </c>
      <c r="L907" s="39"/>
      <c r="M907" s="215" t="s">
        <v>1</v>
      </c>
      <c r="N907" s="216" t="s">
        <v>41</v>
      </c>
      <c r="O907" s="71"/>
      <c r="P907" s="217">
        <f>O907*H907</f>
        <v>0</v>
      </c>
      <c r="Q907" s="217">
        <v>0</v>
      </c>
      <c r="R907" s="217">
        <f>Q907*H907</f>
        <v>0</v>
      </c>
      <c r="S907" s="217">
        <v>0</v>
      </c>
      <c r="T907" s="218">
        <f>S907*H907</f>
        <v>0</v>
      </c>
      <c r="U907" s="34"/>
      <c r="V907" s="34"/>
      <c r="W907" s="34"/>
      <c r="X907" s="34"/>
      <c r="Y907" s="34"/>
      <c r="Z907" s="34"/>
      <c r="AA907" s="34"/>
      <c r="AB907" s="34"/>
      <c r="AC907" s="34"/>
      <c r="AD907" s="34"/>
      <c r="AE907" s="34"/>
      <c r="AR907" s="219" t="s">
        <v>189</v>
      </c>
      <c r="AT907" s="219" t="s">
        <v>184</v>
      </c>
      <c r="AU907" s="219" t="s">
        <v>85</v>
      </c>
      <c r="AY907" s="17" t="s">
        <v>182</v>
      </c>
      <c r="BE907" s="220">
        <f>IF(N907="základní",J907,0)</f>
        <v>0</v>
      </c>
      <c r="BF907" s="220">
        <f>IF(N907="snížená",J907,0)</f>
        <v>0</v>
      </c>
      <c r="BG907" s="220">
        <f>IF(N907="zákl. přenesená",J907,0)</f>
        <v>0</v>
      </c>
      <c r="BH907" s="220">
        <f>IF(N907="sníž. přenesená",J907,0)</f>
        <v>0</v>
      </c>
      <c r="BI907" s="220">
        <f>IF(N907="nulová",J907,0)</f>
        <v>0</v>
      </c>
      <c r="BJ907" s="17" t="s">
        <v>83</v>
      </c>
      <c r="BK907" s="220">
        <f>ROUND(I907*H907,2)</f>
        <v>0</v>
      </c>
      <c r="BL907" s="17" t="s">
        <v>189</v>
      </c>
      <c r="BM907" s="219" t="s">
        <v>1249</v>
      </c>
    </row>
    <row r="908" spans="1:65" s="2" customFormat="1" ht="16.5" customHeight="1">
      <c r="A908" s="34"/>
      <c r="B908" s="35"/>
      <c r="C908" s="208" t="s">
        <v>1250</v>
      </c>
      <c r="D908" s="208" t="s">
        <v>184</v>
      </c>
      <c r="E908" s="209" t="s">
        <v>1251</v>
      </c>
      <c r="F908" s="210" t="s">
        <v>1252</v>
      </c>
      <c r="G908" s="211" t="s">
        <v>331</v>
      </c>
      <c r="H908" s="212">
        <v>540.36500000000001</v>
      </c>
      <c r="I908" s="213"/>
      <c r="J908" s="214">
        <f>ROUND(I908*H908,2)</f>
        <v>0</v>
      </c>
      <c r="K908" s="210" t="s">
        <v>188</v>
      </c>
      <c r="L908" s="39"/>
      <c r="M908" s="215" t="s">
        <v>1</v>
      </c>
      <c r="N908" s="216" t="s">
        <v>41</v>
      </c>
      <c r="O908" s="71"/>
      <c r="P908" s="217">
        <f>O908*H908</f>
        <v>0</v>
      </c>
      <c r="Q908" s="217">
        <v>4.0000000000000003E-5</v>
      </c>
      <c r="R908" s="217">
        <f>Q908*H908</f>
        <v>2.1614600000000001E-2</v>
      </c>
      <c r="S908" s="217">
        <v>0</v>
      </c>
      <c r="T908" s="218">
        <f>S908*H908</f>
        <v>0</v>
      </c>
      <c r="U908" s="34"/>
      <c r="V908" s="34"/>
      <c r="W908" s="34"/>
      <c r="X908" s="34"/>
      <c r="Y908" s="34"/>
      <c r="Z908" s="34"/>
      <c r="AA908" s="34"/>
      <c r="AB908" s="34"/>
      <c r="AC908" s="34"/>
      <c r="AD908" s="34"/>
      <c r="AE908" s="34"/>
      <c r="AR908" s="219" t="s">
        <v>189</v>
      </c>
      <c r="AT908" s="219" t="s">
        <v>184</v>
      </c>
      <c r="AU908" s="219" t="s">
        <v>85</v>
      </c>
      <c r="AY908" s="17" t="s">
        <v>182</v>
      </c>
      <c r="BE908" s="220">
        <f>IF(N908="základní",J908,0)</f>
        <v>0</v>
      </c>
      <c r="BF908" s="220">
        <f>IF(N908="snížená",J908,0)</f>
        <v>0</v>
      </c>
      <c r="BG908" s="220">
        <f>IF(N908="zákl. přenesená",J908,0)</f>
        <v>0</v>
      </c>
      <c r="BH908" s="220">
        <f>IF(N908="sníž. přenesená",J908,0)</f>
        <v>0</v>
      </c>
      <c r="BI908" s="220">
        <f>IF(N908="nulová",J908,0)</f>
        <v>0</v>
      </c>
      <c r="BJ908" s="17" t="s">
        <v>83</v>
      </c>
      <c r="BK908" s="220">
        <f>ROUND(I908*H908,2)</f>
        <v>0</v>
      </c>
      <c r="BL908" s="17" t="s">
        <v>189</v>
      </c>
      <c r="BM908" s="219" t="s">
        <v>1253</v>
      </c>
    </row>
    <row r="909" spans="1:65" s="13" customFormat="1">
      <c r="B909" s="221"/>
      <c r="C909" s="222"/>
      <c r="D909" s="223" t="s">
        <v>191</v>
      </c>
      <c r="E909" s="224" t="s">
        <v>1</v>
      </c>
      <c r="F909" s="225" t="s">
        <v>1254</v>
      </c>
      <c r="G909" s="222"/>
      <c r="H909" s="226">
        <v>67.204999999999998</v>
      </c>
      <c r="I909" s="227"/>
      <c r="J909" s="222"/>
      <c r="K909" s="222"/>
      <c r="L909" s="228"/>
      <c r="M909" s="229"/>
      <c r="N909" s="230"/>
      <c r="O909" s="230"/>
      <c r="P909" s="230"/>
      <c r="Q909" s="230"/>
      <c r="R909" s="230"/>
      <c r="S909" s="230"/>
      <c r="T909" s="231"/>
      <c r="AT909" s="232" t="s">
        <v>191</v>
      </c>
      <c r="AU909" s="232" t="s">
        <v>85</v>
      </c>
      <c r="AV909" s="13" t="s">
        <v>85</v>
      </c>
      <c r="AW909" s="13" t="s">
        <v>32</v>
      </c>
      <c r="AX909" s="13" t="s">
        <v>76</v>
      </c>
      <c r="AY909" s="232" t="s">
        <v>182</v>
      </c>
    </row>
    <row r="910" spans="1:65" s="13" customFormat="1" ht="22.5">
      <c r="B910" s="221"/>
      <c r="C910" s="222"/>
      <c r="D910" s="223" t="s">
        <v>191</v>
      </c>
      <c r="E910" s="224" t="s">
        <v>1</v>
      </c>
      <c r="F910" s="225" t="s">
        <v>1225</v>
      </c>
      <c r="G910" s="222"/>
      <c r="H910" s="226">
        <v>312.52</v>
      </c>
      <c r="I910" s="227"/>
      <c r="J910" s="222"/>
      <c r="K910" s="222"/>
      <c r="L910" s="228"/>
      <c r="M910" s="229"/>
      <c r="N910" s="230"/>
      <c r="O910" s="230"/>
      <c r="P910" s="230"/>
      <c r="Q910" s="230"/>
      <c r="R910" s="230"/>
      <c r="S910" s="230"/>
      <c r="T910" s="231"/>
      <c r="AT910" s="232" t="s">
        <v>191</v>
      </c>
      <c r="AU910" s="232" t="s">
        <v>85</v>
      </c>
      <c r="AV910" s="13" t="s">
        <v>85</v>
      </c>
      <c r="AW910" s="13" t="s">
        <v>32</v>
      </c>
      <c r="AX910" s="13" t="s">
        <v>76</v>
      </c>
      <c r="AY910" s="232" t="s">
        <v>182</v>
      </c>
    </row>
    <row r="911" spans="1:65" s="13" customFormat="1">
      <c r="B911" s="221"/>
      <c r="C911" s="222"/>
      <c r="D911" s="223" t="s">
        <v>191</v>
      </c>
      <c r="E911" s="224" t="s">
        <v>1</v>
      </c>
      <c r="F911" s="225" t="s">
        <v>1255</v>
      </c>
      <c r="G911" s="222"/>
      <c r="H911" s="226">
        <v>26.1</v>
      </c>
      <c r="I911" s="227"/>
      <c r="J911" s="222"/>
      <c r="K911" s="222"/>
      <c r="L911" s="228"/>
      <c r="M911" s="229"/>
      <c r="N911" s="230"/>
      <c r="O911" s="230"/>
      <c r="P911" s="230"/>
      <c r="Q911" s="230"/>
      <c r="R911" s="230"/>
      <c r="S911" s="230"/>
      <c r="T911" s="231"/>
      <c r="AT911" s="232" t="s">
        <v>191</v>
      </c>
      <c r="AU911" s="232" t="s">
        <v>85</v>
      </c>
      <c r="AV911" s="13" t="s">
        <v>85</v>
      </c>
      <c r="AW911" s="13" t="s">
        <v>32</v>
      </c>
      <c r="AX911" s="13" t="s">
        <v>76</v>
      </c>
      <c r="AY911" s="232" t="s">
        <v>182</v>
      </c>
    </row>
    <row r="912" spans="1:65" s="13" customFormat="1">
      <c r="B912" s="221"/>
      <c r="C912" s="222"/>
      <c r="D912" s="223" t="s">
        <v>191</v>
      </c>
      <c r="E912" s="224" t="s">
        <v>1</v>
      </c>
      <c r="F912" s="225" t="s">
        <v>1227</v>
      </c>
      <c r="G912" s="222"/>
      <c r="H912" s="226">
        <v>17.91</v>
      </c>
      <c r="I912" s="227"/>
      <c r="J912" s="222"/>
      <c r="K912" s="222"/>
      <c r="L912" s="228"/>
      <c r="M912" s="229"/>
      <c r="N912" s="230"/>
      <c r="O912" s="230"/>
      <c r="P912" s="230"/>
      <c r="Q912" s="230"/>
      <c r="R912" s="230"/>
      <c r="S912" s="230"/>
      <c r="T912" s="231"/>
      <c r="AT912" s="232" t="s">
        <v>191</v>
      </c>
      <c r="AU912" s="232" t="s">
        <v>85</v>
      </c>
      <c r="AV912" s="13" t="s">
        <v>85</v>
      </c>
      <c r="AW912" s="13" t="s">
        <v>32</v>
      </c>
      <c r="AX912" s="13" t="s">
        <v>76</v>
      </c>
      <c r="AY912" s="232" t="s">
        <v>182</v>
      </c>
    </row>
    <row r="913" spans="1:65" s="13" customFormat="1">
      <c r="B913" s="221"/>
      <c r="C913" s="222"/>
      <c r="D913" s="223" t="s">
        <v>191</v>
      </c>
      <c r="E913" s="224" t="s">
        <v>1</v>
      </c>
      <c r="F913" s="225" t="s">
        <v>1228</v>
      </c>
      <c r="G913" s="222"/>
      <c r="H913" s="226">
        <v>116.63</v>
      </c>
      <c r="I913" s="227"/>
      <c r="J913" s="222"/>
      <c r="K913" s="222"/>
      <c r="L913" s="228"/>
      <c r="M913" s="229"/>
      <c r="N913" s="230"/>
      <c r="O913" s="230"/>
      <c r="P913" s="230"/>
      <c r="Q913" s="230"/>
      <c r="R913" s="230"/>
      <c r="S913" s="230"/>
      <c r="T913" s="231"/>
      <c r="AT913" s="232" t="s">
        <v>191</v>
      </c>
      <c r="AU913" s="232" t="s">
        <v>85</v>
      </c>
      <c r="AV913" s="13" t="s">
        <v>85</v>
      </c>
      <c r="AW913" s="13" t="s">
        <v>32</v>
      </c>
      <c r="AX913" s="13" t="s">
        <v>76</v>
      </c>
      <c r="AY913" s="232" t="s">
        <v>182</v>
      </c>
    </row>
    <row r="914" spans="1:65" s="15" customFormat="1">
      <c r="B914" s="244"/>
      <c r="C914" s="245"/>
      <c r="D914" s="223" t="s">
        <v>191</v>
      </c>
      <c r="E914" s="246" t="s">
        <v>1</v>
      </c>
      <c r="F914" s="247" t="s">
        <v>202</v>
      </c>
      <c r="G914" s="245"/>
      <c r="H914" s="248">
        <v>540.36500000000001</v>
      </c>
      <c r="I914" s="249"/>
      <c r="J914" s="245"/>
      <c r="K914" s="245"/>
      <c r="L914" s="250"/>
      <c r="M914" s="251"/>
      <c r="N914" s="252"/>
      <c r="O914" s="252"/>
      <c r="P914" s="252"/>
      <c r="Q914" s="252"/>
      <c r="R914" s="252"/>
      <c r="S914" s="252"/>
      <c r="T914" s="253"/>
      <c r="AT914" s="254" t="s">
        <v>191</v>
      </c>
      <c r="AU914" s="254" t="s">
        <v>85</v>
      </c>
      <c r="AV914" s="15" t="s">
        <v>189</v>
      </c>
      <c r="AW914" s="15" t="s">
        <v>32</v>
      </c>
      <c r="AX914" s="15" t="s">
        <v>83</v>
      </c>
      <c r="AY914" s="254" t="s">
        <v>182</v>
      </c>
    </row>
    <row r="915" spans="1:65" s="2" customFormat="1" ht="16.5" customHeight="1">
      <c r="A915" s="34"/>
      <c r="B915" s="35"/>
      <c r="C915" s="208" t="s">
        <v>1256</v>
      </c>
      <c r="D915" s="208" t="s">
        <v>184</v>
      </c>
      <c r="E915" s="209" t="s">
        <v>1257</v>
      </c>
      <c r="F915" s="210" t="s">
        <v>1258</v>
      </c>
      <c r="G915" s="211" t="s">
        <v>414</v>
      </c>
      <c r="H915" s="212">
        <v>33</v>
      </c>
      <c r="I915" s="213"/>
      <c r="J915" s="214">
        <f>ROUND(I915*H915,2)</f>
        <v>0</v>
      </c>
      <c r="K915" s="210" t="s">
        <v>188</v>
      </c>
      <c r="L915" s="39"/>
      <c r="M915" s="215" t="s">
        <v>1</v>
      </c>
      <c r="N915" s="216" t="s">
        <v>41</v>
      </c>
      <c r="O915" s="71"/>
      <c r="P915" s="217">
        <f>O915*H915</f>
        <v>0</v>
      </c>
      <c r="Q915" s="217">
        <v>2.3400000000000001E-3</v>
      </c>
      <c r="R915" s="217">
        <f>Q915*H915</f>
        <v>7.7219999999999997E-2</v>
      </c>
      <c r="S915" s="217">
        <v>0</v>
      </c>
      <c r="T915" s="218">
        <f>S915*H915</f>
        <v>0</v>
      </c>
      <c r="U915" s="34"/>
      <c r="V915" s="34"/>
      <c r="W915" s="34"/>
      <c r="X915" s="34"/>
      <c r="Y915" s="34"/>
      <c r="Z915" s="34"/>
      <c r="AA915" s="34"/>
      <c r="AB915" s="34"/>
      <c r="AC915" s="34"/>
      <c r="AD915" s="34"/>
      <c r="AE915" s="34"/>
      <c r="AR915" s="219" t="s">
        <v>189</v>
      </c>
      <c r="AT915" s="219" t="s">
        <v>184</v>
      </c>
      <c r="AU915" s="219" t="s">
        <v>85</v>
      </c>
      <c r="AY915" s="17" t="s">
        <v>182</v>
      </c>
      <c r="BE915" s="220">
        <f>IF(N915="základní",J915,0)</f>
        <v>0</v>
      </c>
      <c r="BF915" s="220">
        <f>IF(N915="snížená",J915,0)</f>
        <v>0</v>
      </c>
      <c r="BG915" s="220">
        <f>IF(N915="zákl. přenesená",J915,0)</f>
        <v>0</v>
      </c>
      <c r="BH915" s="220">
        <f>IF(N915="sníž. přenesená",J915,0)</f>
        <v>0</v>
      </c>
      <c r="BI915" s="220">
        <f>IF(N915="nulová",J915,0)</f>
        <v>0</v>
      </c>
      <c r="BJ915" s="17" t="s">
        <v>83</v>
      </c>
      <c r="BK915" s="220">
        <f>ROUND(I915*H915,2)</f>
        <v>0</v>
      </c>
      <c r="BL915" s="17" t="s">
        <v>189</v>
      </c>
      <c r="BM915" s="219" t="s">
        <v>1259</v>
      </c>
    </row>
    <row r="916" spans="1:65" s="2" customFormat="1" ht="16.5" customHeight="1">
      <c r="A916" s="34"/>
      <c r="B916" s="35"/>
      <c r="C916" s="255" t="s">
        <v>1260</v>
      </c>
      <c r="D916" s="255" t="s">
        <v>309</v>
      </c>
      <c r="E916" s="256" t="s">
        <v>1261</v>
      </c>
      <c r="F916" s="257" t="s">
        <v>1262</v>
      </c>
      <c r="G916" s="258" t="s">
        <v>414</v>
      </c>
      <c r="H916" s="259">
        <v>33</v>
      </c>
      <c r="I916" s="260"/>
      <c r="J916" s="261">
        <f>ROUND(I916*H916,2)</f>
        <v>0</v>
      </c>
      <c r="K916" s="257" t="s">
        <v>1263</v>
      </c>
      <c r="L916" s="262"/>
      <c r="M916" s="263" t="s">
        <v>1</v>
      </c>
      <c r="N916" s="264" t="s">
        <v>41</v>
      </c>
      <c r="O916" s="71"/>
      <c r="P916" s="217">
        <f>O916*H916</f>
        <v>0</v>
      </c>
      <c r="Q916" s="217">
        <v>2.32E-3</v>
      </c>
      <c r="R916" s="217">
        <f>Q916*H916</f>
        <v>7.6560000000000003E-2</v>
      </c>
      <c r="S916" s="217">
        <v>0</v>
      </c>
      <c r="T916" s="218">
        <f>S916*H916</f>
        <v>0</v>
      </c>
      <c r="U916" s="34"/>
      <c r="V916" s="34"/>
      <c r="W916" s="34"/>
      <c r="X916" s="34"/>
      <c r="Y916" s="34"/>
      <c r="Z916" s="34"/>
      <c r="AA916" s="34"/>
      <c r="AB916" s="34"/>
      <c r="AC916" s="34"/>
      <c r="AD916" s="34"/>
      <c r="AE916" s="34"/>
      <c r="AR916" s="219" t="s">
        <v>234</v>
      </c>
      <c r="AT916" s="219" t="s">
        <v>309</v>
      </c>
      <c r="AU916" s="219" t="s">
        <v>85</v>
      </c>
      <c r="AY916" s="17" t="s">
        <v>182</v>
      </c>
      <c r="BE916" s="220">
        <f>IF(N916="základní",J916,0)</f>
        <v>0</v>
      </c>
      <c r="BF916" s="220">
        <f>IF(N916="snížená",J916,0)</f>
        <v>0</v>
      </c>
      <c r="BG916" s="220">
        <f>IF(N916="zákl. přenesená",J916,0)</f>
        <v>0</v>
      </c>
      <c r="BH916" s="220">
        <f>IF(N916="sníž. přenesená",J916,0)</f>
        <v>0</v>
      </c>
      <c r="BI916" s="220">
        <f>IF(N916="nulová",J916,0)</f>
        <v>0</v>
      </c>
      <c r="BJ916" s="17" t="s">
        <v>83</v>
      </c>
      <c r="BK916" s="220">
        <f>ROUND(I916*H916,2)</f>
        <v>0</v>
      </c>
      <c r="BL916" s="17" t="s">
        <v>189</v>
      </c>
      <c r="BM916" s="219" t="s">
        <v>1264</v>
      </c>
    </row>
    <row r="917" spans="1:65" s="2" customFormat="1" ht="16.5" customHeight="1">
      <c r="A917" s="34"/>
      <c r="B917" s="35"/>
      <c r="C917" s="208" t="s">
        <v>1265</v>
      </c>
      <c r="D917" s="208" t="s">
        <v>184</v>
      </c>
      <c r="E917" s="209" t="s">
        <v>1266</v>
      </c>
      <c r="F917" s="210" t="s">
        <v>1267</v>
      </c>
      <c r="G917" s="211" t="s">
        <v>187</v>
      </c>
      <c r="H917" s="212">
        <v>0.52400000000000002</v>
      </c>
      <c r="I917" s="213"/>
      <c r="J917" s="214">
        <f>ROUND(I917*H917,2)</f>
        <v>0</v>
      </c>
      <c r="K917" s="210" t="s">
        <v>188</v>
      </c>
      <c r="L917" s="39"/>
      <c r="M917" s="215" t="s">
        <v>1</v>
      </c>
      <c r="N917" s="216" t="s">
        <v>41</v>
      </c>
      <c r="O917" s="71"/>
      <c r="P917" s="217">
        <f>O917*H917</f>
        <v>0</v>
      </c>
      <c r="Q917" s="217">
        <v>0</v>
      </c>
      <c r="R917" s="217">
        <f>Q917*H917</f>
        <v>0</v>
      </c>
      <c r="S917" s="217">
        <v>2</v>
      </c>
      <c r="T917" s="218">
        <f>S917*H917</f>
        <v>1.048</v>
      </c>
      <c r="U917" s="34"/>
      <c r="V917" s="34"/>
      <c r="W917" s="34"/>
      <c r="X917" s="34"/>
      <c r="Y917" s="34"/>
      <c r="Z917" s="34"/>
      <c r="AA917" s="34"/>
      <c r="AB917" s="34"/>
      <c r="AC917" s="34"/>
      <c r="AD917" s="34"/>
      <c r="AE917" s="34"/>
      <c r="AR917" s="219" t="s">
        <v>189</v>
      </c>
      <c r="AT917" s="219" t="s">
        <v>184</v>
      </c>
      <c r="AU917" s="219" t="s">
        <v>85</v>
      </c>
      <c r="AY917" s="17" t="s">
        <v>182</v>
      </c>
      <c r="BE917" s="220">
        <f>IF(N917="základní",J917,0)</f>
        <v>0</v>
      </c>
      <c r="BF917" s="220">
        <f>IF(N917="snížená",J917,0)</f>
        <v>0</v>
      </c>
      <c r="BG917" s="220">
        <f>IF(N917="zákl. přenesená",J917,0)</f>
        <v>0</v>
      </c>
      <c r="BH917" s="220">
        <f>IF(N917="sníž. přenesená",J917,0)</f>
        <v>0</v>
      </c>
      <c r="BI917" s="220">
        <f>IF(N917="nulová",J917,0)</f>
        <v>0</v>
      </c>
      <c r="BJ917" s="17" t="s">
        <v>83</v>
      </c>
      <c r="BK917" s="220">
        <f>ROUND(I917*H917,2)</f>
        <v>0</v>
      </c>
      <c r="BL917" s="17" t="s">
        <v>189</v>
      </c>
      <c r="BM917" s="219" t="s">
        <v>1268</v>
      </c>
    </row>
    <row r="918" spans="1:65" s="13" customFormat="1">
      <c r="B918" s="221"/>
      <c r="C918" s="222"/>
      <c r="D918" s="223" t="s">
        <v>191</v>
      </c>
      <c r="E918" s="224" t="s">
        <v>1</v>
      </c>
      <c r="F918" s="225" t="s">
        <v>1269</v>
      </c>
      <c r="G918" s="222"/>
      <c r="H918" s="226">
        <v>0.52400000000000002</v>
      </c>
      <c r="I918" s="227"/>
      <c r="J918" s="222"/>
      <c r="K918" s="222"/>
      <c r="L918" s="228"/>
      <c r="M918" s="229"/>
      <c r="N918" s="230"/>
      <c r="O918" s="230"/>
      <c r="P918" s="230"/>
      <c r="Q918" s="230"/>
      <c r="R918" s="230"/>
      <c r="S918" s="230"/>
      <c r="T918" s="231"/>
      <c r="AT918" s="232" t="s">
        <v>191</v>
      </c>
      <c r="AU918" s="232" t="s">
        <v>85</v>
      </c>
      <c r="AV918" s="13" t="s">
        <v>85</v>
      </c>
      <c r="AW918" s="13" t="s">
        <v>32</v>
      </c>
      <c r="AX918" s="13" t="s">
        <v>83</v>
      </c>
      <c r="AY918" s="232" t="s">
        <v>182</v>
      </c>
    </row>
    <row r="919" spans="1:65" s="2" customFormat="1" ht="16.5" customHeight="1">
      <c r="A919" s="34"/>
      <c r="B919" s="35"/>
      <c r="C919" s="208" t="s">
        <v>1270</v>
      </c>
      <c r="D919" s="208" t="s">
        <v>184</v>
      </c>
      <c r="E919" s="209" t="s">
        <v>1271</v>
      </c>
      <c r="F919" s="210" t="s">
        <v>1272</v>
      </c>
      <c r="G919" s="211" t="s">
        <v>187</v>
      </c>
      <c r="H919" s="212">
        <v>0.30199999999999999</v>
      </c>
      <c r="I919" s="213"/>
      <c r="J919" s="214">
        <f>ROUND(I919*H919,2)</f>
        <v>0</v>
      </c>
      <c r="K919" s="210" t="s">
        <v>188</v>
      </c>
      <c r="L919" s="39"/>
      <c r="M919" s="215" t="s">
        <v>1</v>
      </c>
      <c r="N919" s="216" t="s">
        <v>41</v>
      </c>
      <c r="O919" s="71"/>
      <c r="P919" s="217">
        <f>O919*H919</f>
        <v>0</v>
      </c>
      <c r="Q919" s="217">
        <v>0</v>
      </c>
      <c r="R919" s="217">
        <f>Q919*H919</f>
        <v>0</v>
      </c>
      <c r="S919" s="217">
        <v>2.4</v>
      </c>
      <c r="T919" s="218">
        <f>S919*H919</f>
        <v>0.7248</v>
      </c>
      <c r="U919" s="34"/>
      <c r="V919" s="34"/>
      <c r="W919" s="34"/>
      <c r="X919" s="34"/>
      <c r="Y919" s="34"/>
      <c r="Z919" s="34"/>
      <c r="AA919" s="34"/>
      <c r="AB919" s="34"/>
      <c r="AC919" s="34"/>
      <c r="AD919" s="34"/>
      <c r="AE919" s="34"/>
      <c r="AR919" s="219" t="s">
        <v>189</v>
      </c>
      <c r="AT919" s="219" t="s">
        <v>184</v>
      </c>
      <c r="AU919" s="219" t="s">
        <v>85</v>
      </c>
      <c r="AY919" s="17" t="s">
        <v>182</v>
      </c>
      <c r="BE919" s="220">
        <f>IF(N919="základní",J919,0)</f>
        <v>0</v>
      </c>
      <c r="BF919" s="220">
        <f>IF(N919="snížená",J919,0)</f>
        <v>0</v>
      </c>
      <c r="BG919" s="220">
        <f>IF(N919="zákl. přenesená",J919,0)</f>
        <v>0</v>
      </c>
      <c r="BH919" s="220">
        <f>IF(N919="sníž. přenesená",J919,0)</f>
        <v>0</v>
      </c>
      <c r="BI919" s="220">
        <f>IF(N919="nulová",J919,0)</f>
        <v>0</v>
      </c>
      <c r="BJ919" s="17" t="s">
        <v>83</v>
      </c>
      <c r="BK919" s="220">
        <f>ROUND(I919*H919,2)</f>
        <v>0</v>
      </c>
      <c r="BL919" s="17" t="s">
        <v>189</v>
      </c>
      <c r="BM919" s="219" t="s">
        <v>1273</v>
      </c>
    </row>
    <row r="920" spans="1:65" s="13" customFormat="1">
      <c r="B920" s="221"/>
      <c r="C920" s="222"/>
      <c r="D920" s="223" t="s">
        <v>191</v>
      </c>
      <c r="E920" s="224" t="s">
        <v>1</v>
      </c>
      <c r="F920" s="225" t="s">
        <v>1274</v>
      </c>
      <c r="G920" s="222"/>
      <c r="H920" s="226">
        <v>0.30199999999999999</v>
      </c>
      <c r="I920" s="227"/>
      <c r="J920" s="222"/>
      <c r="K920" s="222"/>
      <c r="L920" s="228"/>
      <c r="M920" s="229"/>
      <c r="N920" s="230"/>
      <c r="O920" s="230"/>
      <c r="P920" s="230"/>
      <c r="Q920" s="230"/>
      <c r="R920" s="230"/>
      <c r="S920" s="230"/>
      <c r="T920" s="231"/>
      <c r="AT920" s="232" t="s">
        <v>191</v>
      </c>
      <c r="AU920" s="232" t="s">
        <v>85</v>
      </c>
      <c r="AV920" s="13" t="s">
        <v>85</v>
      </c>
      <c r="AW920" s="13" t="s">
        <v>32</v>
      </c>
      <c r="AX920" s="13" t="s">
        <v>83</v>
      </c>
      <c r="AY920" s="232" t="s">
        <v>182</v>
      </c>
    </row>
    <row r="921" spans="1:65" s="2" customFormat="1" ht="16.5" customHeight="1">
      <c r="A921" s="34"/>
      <c r="B921" s="35"/>
      <c r="C921" s="208" t="s">
        <v>1275</v>
      </c>
      <c r="D921" s="208" t="s">
        <v>184</v>
      </c>
      <c r="E921" s="209" t="s">
        <v>1276</v>
      </c>
      <c r="F921" s="210" t="s">
        <v>1277</v>
      </c>
      <c r="G921" s="211" t="s">
        <v>331</v>
      </c>
      <c r="H921" s="212">
        <v>18.991</v>
      </c>
      <c r="I921" s="213"/>
      <c r="J921" s="214">
        <f>ROUND(I921*H921,2)</f>
        <v>0</v>
      </c>
      <c r="K921" s="210" t="s">
        <v>188</v>
      </c>
      <c r="L921" s="39"/>
      <c r="M921" s="215" t="s">
        <v>1</v>
      </c>
      <c r="N921" s="216" t="s">
        <v>41</v>
      </c>
      <c r="O921" s="71"/>
      <c r="P921" s="217">
        <f>O921*H921</f>
        <v>0</v>
      </c>
      <c r="Q921" s="217">
        <v>0</v>
      </c>
      <c r="R921" s="217">
        <f>Q921*H921</f>
        <v>0</v>
      </c>
      <c r="S921" s="217">
        <v>0.13100000000000001</v>
      </c>
      <c r="T921" s="218">
        <f>S921*H921</f>
        <v>2.4878209999999998</v>
      </c>
      <c r="U921" s="34"/>
      <c r="V921" s="34"/>
      <c r="W921" s="34"/>
      <c r="X921" s="34"/>
      <c r="Y921" s="34"/>
      <c r="Z921" s="34"/>
      <c r="AA921" s="34"/>
      <c r="AB921" s="34"/>
      <c r="AC921" s="34"/>
      <c r="AD921" s="34"/>
      <c r="AE921" s="34"/>
      <c r="AR921" s="219" t="s">
        <v>189</v>
      </c>
      <c r="AT921" s="219" t="s">
        <v>184</v>
      </c>
      <c r="AU921" s="219" t="s">
        <v>85</v>
      </c>
      <c r="AY921" s="17" t="s">
        <v>182</v>
      </c>
      <c r="BE921" s="220">
        <f>IF(N921="základní",J921,0)</f>
        <v>0</v>
      </c>
      <c r="BF921" s="220">
        <f>IF(N921="snížená",J921,0)</f>
        <v>0</v>
      </c>
      <c r="BG921" s="220">
        <f>IF(N921="zákl. přenesená",J921,0)</f>
        <v>0</v>
      </c>
      <c r="BH921" s="220">
        <f>IF(N921="sníž. přenesená",J921,0)</f>
        <v>0</v>
      </c>
      <c r="BI921" s="220">
        <f>IF(N921="nulová",J921,0)</f>
        <v>0</v>
      </c>
      <c r="BJ921" s="17" t="s">
        <v>83</v>
      </c>
      <c r="BK921" s="220">
        <f>ROUND(I921*H921,2)</f>
        <v>0</v>
      </c>
      <c r="BL921" s="17" t="s">
        <v>189</v>
      </c>
      <c r="BM921" s="219" t="s">
        <v>1278</v>
      </c>
    </row>
    <row r="922" spans="1:65" s="13" customFormat="1">
      <c r="B922" s="221"/>
      <c r="C922" s="222"/>
      <c r="D922" s="223" t="s">
        <v>191</v>
      </c>
      <c r="E922" s="224" t="s">
        <v>1</v>
      </c>
      <c r="F922" s="225" t="s">
        <v>1279</v>
      </c>
      <c r="G922" s="222"/>
      <c r="H922" s="226">
        <v>14.55</v>
      </c>
      <c r="I922" s="227"/>
      <c r="J922" s="222"/>
      <c r="K922" s="222"/>
      <c r="L922" s="228"/>
      <c r="M922" s="229"/>
      <c r="N922" s="230"/>
      <c r="O922" s="230"/>
      <c r="P922" s="230"/>
      <c r="Q922" s="230"/>
      <c r="R922" s="230"/>
      <c r="S922" s="230"/>
      <c r="T922" s="231"/>
      <c r="AT922" s="232" t="s">
        <v>191</v>
      </c>
      <c r="AU922" s="232" t="s">
        <v>85</v>
      </c>
      <c r="AV922" s="13" t="s">
        <v>85</v>
      </c>
      <c r="AW922" s="13" t="s">
        <v>32</v>
      </c>
      <c r="AX922" s="13" t="s">
        <v>76</v>
      </c>
      <c r="AY922" s="232" t="s">
        <v>182</v>
      </c>
    </row>
    <row r="923" spans="1:65" s="13" customFormat="1">
      <c r="B923" s="221"/>
      <c r="C923" s="222"/>
      <c r="D923" s="223" t="s">
        <v>191</v>
      </c>
      <c r="E923" s="224" t="s">
        <v>1</v>
      </c>
      <c r="F923" s="225" t="s">
        <v>1280</v>
      </c>
      <c r="G923" s="222"/>
      <c r="H923" s="226">
        <v>1.94</v>
      </c>
      <c r="I923" s="227"/>
      <c r="J923" s="222"/>
      <c r="K923" s="222"/>
      <c r="L923" s="228"/>
      <c r="M923" s="229"/>
      <c r="N923" s="230"/>
      <c r="O923" s="230"/>
      <c r="P923" s="230"/>
      <c r="Q923" s="230"/>
      <c r="R923" s="230"/>
      <c r="S923" s="230"/>
      <c r="T923" s="231"/>
      <c r="AT923" s="232" t="s">
        <v>191</v>
      </c>
      <c r="AU923" s="232" t="s">
        <v>85</v>
      </c>
      <c r="AV923" s="13" t="s">
        <v>85</v>
      </c>
      <c r="AW923" s="13" t="s">
        <v>32</v>
      </c>
      <c r="AX923" s="13" t="s">
        <v>76</v>
      </c>
      <c r="AY923" s="232" t="s">
        <v>182</v>
      </c>
    </row>
    <row r="924" spans="1:65" s="13" customFormat="1">
      <c r="B924" s="221"/>
      <c r="C924" s="222"/>
      <c r="D924" s="223" t="s">
        <v>191</v>
      </c>
      <c r="E924" s="224" t="s">
        <v>1</v>
      </c>
      <c r="F924" s="225" t="s">
        <v>1281</v>
      </c>
      <c r="G924" s="222"/>
      <c r="H924" s="226">
        <v>2.5009999999999999</v>
      </c>
      <c r="I924" s="227"/>
      <c r="J924" s="222"/>
      <c r="K924" s="222"/>
      <c r="L924" s="228"/>
      <c r="M924" s="229"/>
      <c r="N924" s="230"/>
      <c r="O924" s="230"/>
      <c r="P924" s="230"/>
      <c r="Q924" s="230"/>
      <c r="R924" s="230"/>
      <c r="S924" s="230"/>
      <c r="T924" s="231"/>
      <c r="AT924" s="232" t="s">
        <v>191</v>
      </c>
      <c r="AU924" s="232" t="s">
        <v>85</v>
      </c>
      <c r="AV924" s="13" t="s">
        <v>85</v>
      </c>
      <c r="AW924" s="13" t="s">
        <v>32</v>
      </c>
      <c r="AX924" s="13" t="s">
        <v>76</v>
      </c>
      <c r="AY924" s="232" t="s">
        <v>182</v>
      </c>
    </row>
    <row r="925" spans="1:65" s="15" customFormat="1">
      <c r="B925" s="244"/>
      <c r="C925" s="245"/>
      <c r="D925" s="223" t="s">
        <v>191</v>
      </c>
      <c r="E925" s="246" t="s">
        <v>1</v>
      </c>
      <c r="F925" s="247" t="s">
        <v>202</v>
      </c>
      <c r="G925" s="245"/>
      <c r="H925" s="248">
        <v>18.991000000000003</v>
      </c>
      <c r="I925" s="249"/>
      <c r="J925" s="245"/>
      <c r="K925" s="245"/>
      <c r="L925" s="250"/>
      <c r="M925" s="251"/>
      <c r="N925" s="252"/>
      <c r="O925" s="252"/>
      <c r="P925" s="252"/>
      <c r="Q925" s="252"/>
      <c r="R925" s="252"/>
      <c r="S925" s="252"/>
      <c r="T925" s="253"/>
      <c r="AT925" s="254" t="s">
        <v>191</v>
      </c>
      <c r="AU925" s="254" t="s">
        <v>85</v>
      </c>
      <c r="AV925" s="15" t="s">
        <v>189</v>
      </c>
      <c r="AW925" s="15" t="s">
        <v>32</v>
      </c>
      <c r="AX925" s="15" t="s">
        <v>83</v>
      </c>
      <c r="AY925" s="254" t="s">
        <v>182</v>
      </c>
    </row>
    <row r="926" spans="1:65" s="2" customFormat="1" ht="16.5" customHeight="1">
      <c r="A926" s="34"/>
      <c r="B926" s="35"/>
      <c r="C926" s="208" t="s">
        <v>1282</v>
      </c>
      <c r="D926" s="208" t="s">
        <v>184</v>
      </c>
      <c r="E926" s="209" t="s">
        <v>1283</v>
      </c>
      <c r="F926" s="210" t="s">
        <v>1284</v>
      </c>
      <c r="G926" s="211" t="s">
        <v>331</v>
      </c>
      <c r="H926" s="212">
        <v>17.972999999999999</v>
      </c>
      <c r="I926" s="213"/>
      <c r="J926" s="214">
        <f>ROUND(I926*H926,2)</f>
        <v>0</v>
      </c>
      <c r="K926" s="210" t="s">
        <v>188</v>
      </c>
      <c r="L926" s="39"/>
      <c r="M926" s="215" t="s">
        <v>1</v>
      </c>
      <c r="N926" s="216" t="s">
        <v>41</v>
      </c>
      <c r="O926" s="71"/>
      <c r="P926" s="217">
        <f>O926*H926</f>
        <v>0</v>
      </c>
      <c r="Q926" s="217">
        <v>0</v>
      </c>
      <c r="R926" s="217">
        <f>Q926*H926</f>
        <v>0</v>
      </c>
      <c r="S926" s="217">
        <v>0.26100000000000001</v>
      </c>
      <c r="T926" s="218">
        <f>S926*H926</f>
        <v>4.6909529999999995</v>
      </c>
      <c r="U926" s="34"/>
      <c r="V926" s="34"/>
      <c r="W926" s="34"/>
      <c r="X926" s="34"/>
      <c r="Y926" s="34"/>
      <c r="Z926" s="34"/>
      <c r="AA926" s="34"/>
      <c r="AB926" s="34"/>
      <c r="AC926" s="34"/>
      <c r="AD926" s="34"/>
      <c r="AE926" s="34"/>
      <c r="AR926" s="219" t="s">
        <v>189</v>
      </c>
      <c r="AT926" s="219" t="s">
        <v>184</v>
      </c>
      <c r="AU926" s="219" t="s">
        <v>85</v>
      </c>
      <c r="AY926" s="17" t="s">
        <v>182</v>
      </c>
      <c r="BE926" s="220">
        <f>IF(N926="základní",J926,0)</f>
        <v>0</v>
      </c>
      <c r="BF926" s="220">
        <f>IF(N926="snížená",J926,0)</f>
        <v>0</v>
      </c>
      <c r="BG926" s="220">
        <f>IF(N926="zákl. přenesená",J926,0)</f>
        <v>0</v>
      </c>
      <c r="BH926" s="220">
        <f>IF(N926="sníž. přenesená",J926,0)</f>
        <v>0</v>
      </c>
      <c r="BI926" s="220">
        <f>IF(N926="nulová",J926,0)</f>
        <v>0</v>
      </c>
      <c r="BJ926" s="17" t="s">
        <v>83</v>
      </c>
      <c r="BK926" s="220">
        <f>ROUND(I926*H926,2)</f>
        <v>0</v>
      </c>
      <c r="BL926" s="17" t="s">
        <v>189</v>
      </c>
      <c r="BM926" s="219" t="s">
        <v>1285</v>
      </c>
    </row>
    <row r="927" spans="1:65" s="13" customFormat="1">
      <c r="B927" s="221"/>
      <c r="C927" s="222"/>
      <c r="D927" s="223" t="s">
        <v>191</v>
      </c>
      <c r="E927" s="224" t="s">
        <v>1</v>
      </c>
      <c r="F927" s="225" t="s">
        <v>1286</v>
      </c>
      <c r="G927" s="222"/>
      <c r="H927" s="226">
        <v>8.3049999999999997</v>
      </c>
      <c r="I927" s="227"/>
      <c r="J927" s="222"/>
      <c r="K927" s="222"/>
      <c r="L927" s="228"/>
      <c r="M927" s="229"/>
      <c r="N927" s="230"/>
      <c r="O927" s="230"/>
      <c r="P927" s="230"/>
      <c r="Q927" s="230"/>
      <c r="R927" s="230"/>
      <c r="S927" s="230"/>
      <c r="T927" s="231"/>
      <c r="AT927" s="232" t="s">
        <v>191</v>
      </c>
      <c r="AU927" s="232" t="s">
        <v>85</v>
      </c>
      <c r="AV927" s="13" t="s">
        <v>85</v>
      </c>
      <c r="AW927" s="13" t="s">
        <v>32</v>
      </c>
      <c r="AX927" s="13" t="s">
        <v>76</v>
      </c>
      <c r="AY927" s="232" t="s">
        <v>182</v>
      </c>
    </row>
    <row r="928" spans="1:65" s="13" customFormat="1">
      <c r="B928" s="221"/>
      <c r="C928" s="222"/>
      <c r="D928" s="223" t="s">
        <v>191</v>
      </c>
      <c r="E928" s="224" t="s">
        <v>1</v>
      </c>
      <c r="F928" s="225" t="s">
        <v>1287</v>
      </c>
      <c r="G928" s="222"/>
      <c r="H928" s="226">
        <v>9.6679999999999993</v>
      </c>
      <c r="I928" s="227"/>
      <c r="J928" s="222"/>
      <c r="K928" s="222"/>
      <c r="L928" s="228"/>
      <c r="M928" s="229"/>
      <c r="N928" s="230"/>
      <c r="O928" s="230"/>
      <c r="P928" s="230"/>
      <c r="Q928" s="230"/>
      <c r="R928" s="230"/>
      <c r="S928" s="230"/>
      <c r="T928" s="231"/>
      <c r="AT928" s="232" t="s">
        <v>191</v>
      </c>
      <c r="AU928" s="232" t="s">
        <v>85</v>
      </c>
      <c r="AV928" s="13" t="s">
        <v>85</v>
      </c>
      <c r="AW928" s="13" t="s">
        <v>32</v>
      </c>
      <c r="AX928" s="13" t="s">
        <v>76</v>
      </c>
      <c r="AY928" s="232" t="s">
        <v>182</v>
      </c>
    </row>
    <row r="929" spans="1:65" s="15" customFormat="1">
      <c r="B929" s="244"/>
      <c r="C929" s="245"/>
      <c r="D929" s="223" t="s">
        <v>191</v>
      </c>
      <c r="E929" s="246" t="s">
        <v>1</v>
      </c>
      <c r="F929" s="247" t="s">
        <v>202</v>
      </c>
      <c r="G929" s="245"/>
      <c r="H929" s="248">
        <v>17.972999999999999</v>
      </c>
      <c r="I929" s="249"/>
      <c r="J929" s="245"/>
      <c r="K929" s="245"/>
      <c r="L929" s="250"/>
      <c r="M929" s="251"/>
      <c r="N929" s="252"/>
      <c r="O929" s="252"/>
      <c r="P929" s="252"/>
      <c r="Q929" s="252"/>
      <c r="R929" s="252"/>
      <c r="S929" s="252"/>
      <c r="T929" s="253"/>
      <c r="AT929" s="254" t="s">
        <v>191</v>
      </c>
      <c r="AU929" s="254" t="s">
        <v>85</v>
      </c>
      <c r="AV929" s="15" t="s">
        <v>189</v>
      </c>
      <c r="AW929" s="15" t="s">
        <v>32</v>
      </c>
      <c r="AX929" s="15" t="s">
        <v>83</v>
      </c>
      <c r="AY929" s="254" t="s">
        <v>182</v>
      </c>
    </row>
    <row r="930" spans="1:65" s="2" customFormat="1" ht="16.5" customHeight="1">
      <c r="A930" s="34"/>
      <c r="B930" s="35"/>
      <c r="C930" s="208" t="s">
        <v>1288</v>
      </c>
      <c r="D930" s="208" t="s">
        <v>184</v>
      </c>
      <c r="E930" s="209" t="s">
        <v>1289</v>
      </c>
      <c r="F930" s="210" t="s">
        <v>1290</v>
      </c>
      <c r="G930" s="211" t="s">
        <v>187</v>
      </c>
      <c r="H930" s="212">
        <v>4.2080000000000002</v>
      </c>
      <c r="I930" s="213"/>
      <c r="J930" s="214">
        <f>ROUND(I930*H930,2)</f>
        <v>0</v>
      </c>
      <c r="K930" s="210" t="s">
        <v>188</v>
      </c>
      <c r="L930" s="39"/>
      <c r="M930" s="215" t="s">
        <v>1</v>
      </c>
      <c r="N930" s="216" t="s">
        <v>41</v>
      </c>
      <c r="O930" s="71"/>
      <c r="P930" s="217">
        <f>O930*H930</f>
        <v>0</v>
      </c>
      <c r="Q930" s="217">
        <v>0</v>
      </c>
      <c r="R930" s="217">
        <f>Q930*H930</f>
        <v>0</v>
      </c>
      <c r="S930" s="217">
        <v>1.95</v>
      </c>
      <c r="T930" s="218">
        <f>S930*H930</f>
        <v>8.2056000000000004</v>
      </c>
      <c r="U930" s="34"/>
      <c r="V930" s="34"/>
      <c r="W930" s="34"/>
      <c r="X930" s="34"/>
      <c r="Y930" s="34"/>
      <c r="Z930" s="34"/>
      <c r="AA930" s="34"/>
      <c r="AB930" s="34"/>
      <c r="AC930" s="34"/>
      <c r="AD930" s="34"/>
      <c r="AE930" s="34"/>
      <c r="AR930" s="219" t="s">
        <v>189</v>
      </c>
      <c r="AT930" s="219" t="s">
        <v>184</v>
      </c>
      <c r="AU930" s="219" t="s">
        <v>85</v>
      </c>
      <c r="AY930" s="17" t="s">
        <v>182</v>
      </c>
      <c r="BE930" s="220">
        <f>IF(N930="základní",J930,0)</f>
        <v>0</v>
      </c>
      <c r="BF930" s="220">
        <f>IF(N930="snížená",J930,0)</f>
        <v>0</v>
      </c>
      <c r="BG930" s="220">
        <f>IF(N930="zákl. přenesená",J930,0)</f>
        <v>0</v>
      </c>
      <c r="BH930" s="220">
        <f>IF(N930="sníž. přenesená",J930,0)</f>
        <v>0</v>
      </c>
      <c r="BI930" s="220">
        <f>IF(N930="nulová",J930,0)</f>
        <v>0</v>
      </c>
      <c r="BJ930" s="17" t="s">
        <v>83</v>
      </c>
      <c r="BK930" s="220">
        <f>ROUND(I930*H930,2)</f>
        <v>0</v>
      </c>
      <c r="BL930" s="17" t="s">
        <v>189</v>
      </c>
      <c r="BM930" s="219" t="s">
        <v>1291</v>
      </c>
    </row>
    <row r="931" spans="1:65" s="13" customFormat="1">
      <c r="B931" s="221"/>
      <c r="C931" s="222"/>
      <c r="D931" s="223" t="s">
        <v>191</v>
      </c>
      <c r="E931" s="224" t="s">
        <v>1</v>
      </c>
      <c r="F931" s="225" t="s">
        <v>1292</v>
      </c>
      <c r="G931" s="222"/>
      <c r="H931" s="226">
        <v>4.2080000000000002</v>
      </c>
      <c r="I931" s="227"/>
      <c r="J931" s="222"/>
      <c r="K931" s="222"/>
      <c r="L931" s="228"/>
      <c r="M931" s="229"/>
      <c r="N931" s="230"/>
      <c r="O931" s="230"/>
      <c r="P931" s="230"/>
      <c r="Q931" s="230"/>
      <c r="R931" s="230"/>
      <c r="S931" s="230"/>
      <c r="T931" s="231"/>
      <c r="AT931" s="232" t="s">
        <v>191</v>
      </c>
      <c r="AU931" s="232" t="s">
        <v>85</v>
      </c>
      <c r="AV931" s="13" t="s">
        <v>85</v>
      </c>
      <c r="AW931" s="13" t="s">
        <v>32</v>
      </c>
      <c r="AX931" s="13" t="s">
        <v>76</v>
      </c>
      <c r="AY931" s="232" t="s">
        <v>182</v>
      </c>
    </row>
    <row r="932" spans="1:65" s="15" customFormat="1">
      <c r="B932" s="244"/>
      <c r="C932" s="245"/>
      <c r="D932" s="223" t="s">
        <v>191</v>
      </c>
      <c r="E932" s="246" t="s">
        <v>1</v>
      </c>
      <c r="F932" s="247" t="s">
        <v>202</v>
      </c>
      <c r="G932" s="245"/>
      <c r="H932" s="248">
        <v>4.2080000000000002</v>
      </c>
      <c r="I932" s="249"/>
      <c r="J932" s="245"/>
      <c r="K932" s="245"/>
      <c r="L932" s="250"/>
      <c r="M932" s="251"/>
      <c r="N932" s="252"/>
      <c r="O932" s="252"/>
      <c r="P932" s="252"/>
      <c r="Q932" s="252"/>
      <c r="R932" s="252"/>
      <c r="S932" s="252"/>
      <c r="T932" s="253"/>
      <c r="AT932" s="254" t="s">
        <v>191</v>
      </c>
      <c r="AU932" s="254" t="s">
        <v>85</v>
      </c>
      <c r="AV932" s="15" t="s">
        <v>189</v>
      </c>
      <c r="AW932" s="15" t="s">
        <v>32</v>
      </c>
      <c r="AX932" s="15" t="s">
        <v>83</v>
      </c>
      <c r="AY932" s="254" t="s">
        <v>182</v>
      </c>
    </row>
    <row r="933" spans="1:65" s="2" customFormat="1" ht="16.5" customHeight="1">
      <c r="A933" s="34"/>
      <c r="B933" s="35"/>
      <c r="C933" s="208" t="s">
        <v>1293</v>
      </c>
      <c r="D933" s="208" t="s">
        <v>184</v>
      </c>
      <c r="E933" s="209" t="s">
        <v>1294</v>
      </c>
      <c r="F933" s="210" t="s">
        <v>1295</v>
      </c>
      <c r="G933" s="211" t="s">
        <v>331</v>
      </c>
      <c r="H933" s="212">
        <v>9.76</v>
      </c>
      <c r="I933" s="213"/>
      <c r="J933" s="214">
        <f>ROUND(I933*H933,2)</f>
        <v>0</v>
      </c>
      <c r="K933" s="210" t="s">
        <v>188</v>
      </c>
      <c r="L933" s="39"/>
      <c r="M933" s="215" t="s">
        <v>1</v>
      </c>
      <c r="N933" s="216" t="s">
        <v>41</v>
      </c>
      <c r="O933" s="71"/>
      <c r="P933" s="217">
        <f>O933*H933</f>
        <v>0</v>
      </c>
      <c r="Q933" s="217">
        <v>0</v>
      </c>
      <c r="R933" s="217">
        <f>Q933*H933</f>
        <v>0</v>
      </c>
      <c r="S933" s="217">
        <v>0.32400000000000001</v>
      </c>
      <c r="T933" s="218">
        <f>S933*H933</f>
        <v>3.1622400000000002</v>
      </c>
      <c r="U933" s="34"/>
      <c r="V933" s="34"/>
      <c r="W933" s="34"/>
      <c r="X933" s="34"/>
      <c r="Y933" s="34"/>
      <c r="Z933" s="34"/>
      <c r="AA933" s="34"/>
      <c r="AB933" s="34"/>
      <c r="AC933" s="34"/>
      <c r="AD933" s="34"/>
      <c r="AE933" s="34"/>
      <c r="AR933" s="219" t="s">
        <v>189</v>
      </c>
      <c r="AT933" s="219" t="s">
        <v>184</v>
      </c>
      <c r="AU933" s="219" t="s">
        <v>85</v>
      </c>
      <c r="AY933" s="17" t="s">
        <v>182</v>
      </c>
      <c r="BE933" s="220">
        <f>IF(N933="základní",J933,0)</f>
        <v>0</v>
      </c>
      <c r="BF933" s="220">
        <f>IF(N933="snížená",J933,0)</f>
        <v>0</v>
      </c>
      <c r="BG933" s="220">
        <f>IF(N933="zákl. přenesená",J933,0)</f>
        <v>0</v>
      </c>
      <c r="BH933" s="220">
        <f>IF(N933="sníž. přenesená",J933,0)</f>
        <v>0</v>
      </c>
      <c r="BI933" s="220">
        <f>IF(N933="nulová",J933,0)</f>
        <v>0</v>
      </c>
      <c r="BJ933" s="17" t="s">
        <v>83</v>
      </c>
      <c r="BK933" s="220">
        <f>ROUND(I933*H933,2)</f>
        <v>0</v>
      </c>
      <c r="BL933" s="17" t="s">
        <v>189</v>
      </c>
      <c r="BM933" s="219" t="s">
        <v>1296</v>
      </c>
    </row>
    <row r="934" spans="1:65" s="13" customFormat="1">
      <c r="B934" s="221"/>
      <c r="C934" s="222"/>
      <c r="D934" s="223" t="s">
        <v>191</v>
      </c>
      <c r="E934" s="224" t="s">
        <v>1</v>
      </c>
      <c r="F934" s="225" t="s">
        <v>1297</v>
      </c>
      <c r="G934" s="222"/>
      <c r="H934" s="226">
        <v>9.76</v>
      </c>
      <c r="I934" s="227"/>
      <c r="J934" s="222"/>
      <c r="K934" s="222"/>
      <c r="L934" s="228"/>
      <c r="M934" s="229"/>
      <c r="N934" s="230"/>
      <c r="O934" s="230"/>
      <c r="P934" s="230"/>
      <c r="Q934" s="230"/>
      <c r="R934" s="230"/>
      <c r="S934" s="230"/>
      <c r="T934" s="231"/>
      <c r="AT934" s="232" t="s">
        <v>191</v>
      </c>
      <c r="AU934" s="232" t="s">
        <v>85</v>
      </c>
      <c r="AV934" s="13" t="s">
        <v>85</v>
      </c>
      <c r="AW934" s="13" t="s">
        <v>32</v>
      </c>
      <c r="AX934" s="13" t="s">
        <v>83</v>
      </c>
      <c r="AY934" s="232" t="s">
        <v>182</v>
      </c>
    </row>
    <row r="935" spans="1:65" s="2" customFormat="1" ht="16.5" customHeight="1">
      <c r="A935" s="34"/>
      <c r="B935" s="35"/>
      <c r="C935" s="208" t="s">
        <v>1298</v>
      </c>
      <c r="D935" s="208" t="s">
        <v>184</v>
      </c>
      <c r="E935" s="209" t="s">
        <v>1299</v>
      </c>
      <c r="F935" s="210" t="s">
        <v>1300</v>
      </c>
      <c r="G935" s="211" t="s">
        <v>331</v>
      </c>
      <c r="H935" s="212">
        <v>0.50700000000000001</v>
      </c>
      <c r="I935" s="213"/>
      <c r="J935" s="214">
        <f>ROUND(I935*H935,2)</f>
        <v>0</v>
      </c>
      <c r="K935" s="210" t="s">
        <v>188</v>
      </c>
      <c r="L935" s="39"/>
      <c r="M935" s="215" t="s">
        <v>1</v>
      </c>
      <c r="N935" s="216" t="s">
        <v>41</v>
      </c>
      <c r="O935" s="71"/>
      <c r="P935" s="217">
        <f>O935*H935</f>
        <v>0</v>
      </c>
      <c r="Q935" s="217">
        <v>0</v>
      </c>
      <c r="R935" s="217">
        <f>Q935*H935</f>
        <v>0</v>
      </c>
      <c r="S935" s="217">
        <v>0.55800000000000005</v>
      </c>
      <c r="T935" s="218">
        <f>S935*H935</f>
        <v>0.28290600000000005</v>
      </c>
      <c r="U935" s="34"/>
      <c r="V935" s="34"/>
      <c r="W935" s="34"/>
      <c r="X935" s="34"/>
      <c r="Y935" s="34"/>
      <c r="Z935" s="34"/>
      <c r="AA935" s="34"/>
      <c r="AB935" s="34"/>
      <c r="AC935" s="34"/>
      <c r="AD935" s="34"/>
      <c r="AE935" s="34"/>
      <c r="AR935" s="219" t="s">
        <v>189</v>
      </c>
      <c r="AT935" s="219" t="s">
        <v>184</v>
      </c>
      <c r="AU935" s="219" t="s">
        <v>85</v>
      </c>
      <c r="AY935" s="17" t="s">
        <v>182</v>
      </c>
      <c r="BE935" s="220">
        <f>IF(N935="základní",J935,0)</f>
        <v>0</v>
      </c>
      <c r="BF935" s="220">
        <f>IF(N935="snížená",J935,0)</f>
        <v>0</v>
      </c>
      <c r="BG935" s="220">
        <f>IF(N935="zákl. přenesená",J935,0)</f>
        <v>0</v>
      </c>
      <c r="BH935" s="220">
        <f>IF(N935="sníž. přenesená",J935,0)</f>
        <v>0</v>
      </c>
      <c r="BI935" s="220">
        <f>IF(N935="nulová",J935,0)</f>
        <v>0</v>
      </c>
      <c r="BJ935" s="17" t="s">
        <v>83</v>
      </c>
      <c r="BK935" s="220">
        <f>ROUND(I935*H935,2)</f>
        <v>0</v>
      </c>
      <c r="BL935" s="17" t="s">
        <v>189</v>
      </c>
      <c r="BM935" s="219" t="s">
        <v>1301</v>
      </c>
    </row>
    <row r="936" spans="1:65" s="13" customFormat="1">
      <c r="B936" s="221"/>
      <c r="C936" s="222"/>
      <c r="D936" s="223" t="s">
        <v>191</v>
      </c>
      <c r="E936" s="224" t="s">
        <v>1</v>
      </c>
      <c r="F936" s="225" t="s">
        <v>1302</v>
      </c>
      <c r="G936" s="222"/>
      <c r="H936" s="226">
        <v>0.50700000000000001</v>
      </c>
      <c r="I936" s="227"/>
      <c r="J936" s="222"/>
      <c r="K936" s="222"/>
      <c r="L936" s="228"/>
      <c r="M936" s="229"/>
      <c r="N936" s="230"/>
      <c r="O936" s="230"/>
      <c r="P936" s="230"/>
      <c r="Q936" s="230"/>
      <c r="R936" s="230"/>
      <c r="S936" s="230"/>
      <c r="T936" s="231"/>
      <c r="AT936" s="232" t="s">
        <v>191</v>
      </c>
      <c r="AU936" s="232" t="s">
        <v>85</v>
      </c>
      <c r="AV936" s="13" t="s">
        <v>85</v>
      </c>
      <c r="AW936" s="13" t="s">
        <v>32</v>
      </c>
      <c r="AX936" s="13" t="s">
        <v>83</v>
      </c>
      <c r="AY936" s="232" t="s">
        <v>182</v>
      </c>
    </row>
    <row r="937" spans="1:65" s="2" customFormat="1" ht="16.5" customHeight="1">
      <c r="A937" s="34"/>
      <c r="B937" s="35"/>
      <c r="C937" s="208" t="s">
        <v>1303</v>
      </c>
      <c r="D937" s="208" t="s">
        <v>184</v>
      </c>
      <c r="E937" s="209" t="s">
        <v>1304</v>
      </c>
      <c r="F937" s="210" t="s">
        <v>1305</v>
      </c>
      <c r="G937" s="211" t="s">
        <v>360</v>
      </c>
      <c r="H937" s="212">
        <v>2.4</v>
      </c>
      <c r="I937" s="213"/>
      <c r="J937" s="214">
        <f>ROUND(I937*H937,2)</f>
        <v>0</v>
      </c>
      <c r="K937" s="210" t="s">
        <v>188</v>
      </c>
      <c r="L937" s="39"/>
      <c r="M937" s="215" t="s">
        <v>1</v>
      </c>
      <c r="N937" s="216" t="s">
        <v>41</v>
      </c>
      <c r="O937" s="71"/>
      <c r="P937" s="217">
        <f>O937*H937</f>
        <v>0</v>
      </c>
      <c r="Q937" s="217">
        <v>0</v>
      </c>
      <c r="R937" s="217">
        <f>Q937*H937</f>
        <v>0</v>
      </c>
      <c r="S937" s="217">
        <v>0.11</v>
      </c>
      <c r="T937" s="218">
        <f>S937*H937</f>
        <v>0.26400000000000001</v>
      </c>
      <c r="U937" s="34"/>
      <c r="V937" s="34"/>
      <c r="W937" s="34"/>
      <c r="X937" s="34"/>
      <c r="Y937" s="34"/>
      <c r="Z937" s="34"/>
      <c r="AA937" s="34"/>
      <c r="AB937" s="34"/>
      <c r="AC937" s="34"/>
      <c r="AD937" s="34"/>
      <c r="AE937" s="34"/>
      <c r="AR937" s="219" t="s">
        <v>189</v>
      </c>
      <c r="AT937" s="219" t="s">
        <v>184</v>
      </c>
      <c r="AU937" s="219" t="s">
        <v>85</v>
      </c>
      <c r="AY937" s="17" t="s">
        <v>182</v>
      </c>
      <c r="BE937" s="220">
        <f>IF(N937="základní",J937,0)</f>
        <v>0</v>
      </c>
      <c r="BF937" s="220">
        <f>IF(N937="snížená",J937,0)</f>
        <v>0</v>
      </c>
      <c r="BG937" s="220">
        <f>IF(N937="zákl. přenesená",J937,0)</f>
        <v>0</v>
      </c>
      <c r="BH937" s="220">
        <f>IF(N937="sníž. přenesená",J937,0)</f>
        <v>0</v>
      </c>
      <c r="BI937" s="220">
        <f>IF(N937="nulová",J937,0)</f>
        <v>0</v>
      </c>
      <c r="BJ937" s="17" t="s">
        <v>83</v>
      </c>
      <c r="BK937" s="220">
        <f>ROUND(I937*H937,2)</f>
        <v>0</v>
      </c>
      <c r="BL937" s="17" t="s">
        <v>189</v>
      </c>
      <c r="BM937" s="219" t="s">
        <v>1306</v>
      </c>
    </row>
    <row r="938" spans="1:65" s="13" customFormat="1">
      <c r="B938" s="221"/>
      <c r="C938" s="222"/>
      <c r="D938" s="223" t="s">
        <v>191</v>
      </c>
      <c r="E938" s="224" t="s">
        <v>1</v>
      </c>
      <c r="F938" s="225" t="s">
        <v>1307</v>
      </c>
      <c r="G938" s="222"/>
      <c r="H938" s="226">
        <v>2.4</v>
      </c>
      <c r="I938" s="227"/>
      <c r="J938" s="222"/>
      <c r="K938" s="222"/>
      <c r="L938" s="228"/>
      <c r="M938" s="229"/>
      <c r="N938" s="230"/>
      <c r="O938" s="230"/>
      <c r="P938" s="230"/>
      <c r="Q938" s="230"/>
      <c r="R938" s="230"/>
      <c r="S938" s="230"/>
      <c r="T938" s="231"/>
      <c r="AT938" s="232" t="s">
        <v>191</v>
      </c>
      <c r="AU938" s="232" t="s">
        <v>85</v>
      </c>
      <c r="AV938" s="13" t="s">
        <v>85</v>
      </c>
      <c r="AW938" s="13" t="s">
        <v>32</v>
      </c>
      <c r="AX938" s="13" t="s">
        <v>83</v>
      </c>
      <c r="AY938" s="232" t="s">
        <v>182</v>
      </c>
    </row>
    <row r="939" spans="1:65" s="2" customFormat="1" ht="16.5" customHeight="1">
      <c r="A939" s="34"/>
      <c r="B939" s="35"/>
      <c r="C939" s="208" t="s">
        <v>1308</v>
      </c>
      <c r="D939" s="208" t="s">
        <v>184</v>
      </c>
      <c r="E939" s="209" t="s">
        <v>1309</v>
      </c>
      <c r="F939" s="210" t="s">
        <v>1310</v>
      </c>
      <c r="G939" s="211" t="s">
        <v>360</v>
      </c>
      <c r="H939" s="212">
        <v>33.200000000000003</v>
      </c>
      <c r="I939" s="213"/>
      <c r="J939" s="214">
        <f>ROUND(I939*H939,2)</f>
        <v>0</v>
      </c>
      <c r="K939" s="210" t="s">
        <v>188</v>
      </c>
      <c r="L939" s="39"/>
      <c r="M939" s="215" t="s">
        <v>1</v>
      </c>
      <c r="N939" s="216" t="s">
        <v>41</v>
      </c>
      <c r="O939" s="71"/>
      <c r="P939" s="217">
        <f>O939*H939</f>
        <v>0</v>
      </c>
      <c r="Q939" s="217">
        <v>0</v>
      </c>
      <c r="R939" s="217">
        <f>Q939*H939</f>
        <v>0</v>
      </c>
      <c r="S939" s="217">
        <v>8.2000000000000003E-2</v>
      </c>
      <c r="T939" s="218">
        <f>S939*H939</f>
        <v>2.7224000000000004</v>
      </c>
      <c r="U939" s="34"/>
      <c r="V939" s="34"/>
      <c r="W939" s="34"/>
      <c r="X939" s="34"/>
      <c r="Y939" s="34"/>
      <c r="Z939" s="34"/>
      <c r="AA939" s="34"/>
      <c r="AB939" s="34"/>
      <c r="AC939" s="34"/>
      <c r="AD939" s="34"/>
      <c r="AE939" s="34"/>
      <c r="AR939" s="219" t="s">
        <v>189</v>
      </c>
      <c r="AT939" s="219" t="s">
        <v>184</v>
      </c>
      <c r="AU939" s="219" t="s">
        <v>85</v>
      </c>
      <c r="AY939" s="17" t="s">
        <v>182</v>
      </c>
      <c r="BE939" s="220">
        <f>IF(N939="základní",J939,0)</f>
        <v>0</v>
      </c>
      <c r="BF939" s="220">
        <f>IF(N939="snížená",J939,0)</f>
        <v>0</v>
      </c>
      <c r="BG939" s="220">
        <f>IF(N939="zákl. přenesená",J939,0)</f>
        <v>0</v>
      </c>
      <c r="BH939" s="220">
        <f>IF(N939="sníž. přenesená",J939,0)</f>
        <v>0</v>
      </c>
      <c r="BI939" s="220">
        <f>IF(N939="nulová",J939,0)</f>
        <v>0</v>
      </c>
      <c r="BJ939" s="17" t="s">
        <v>83</v>
      </c>
      <c r="BK939" s="220">
        <f>ROUND(I939*H939,2)</f>
        <v>0</v>
      </c>
      <c r="BL939" s="17" t="s">
        <v>189</v>
      </c>
      <c r="BM939" s="219" t="s">
        <v>1311</v>
      </c>
    </row>
    <row r="940" spans="1:65" s="13" customFormat="1">
      <c r="B940" s="221"/>
      <c r="C940" s="222"/>
      <c r="D940" s="223" t="s">
        <v>191</v>
      </c>
      <c r="E940" s="224" t="s">
        <v>1</v>
      </c>
      <c r="F940" s="225" t="s">
        <v>1312</v>
      </c>
      <c r="G940" s="222"/>
      <c r="H940" s="226">
        <v>33.200000000000003</v>
      </c>
      <c r="I940" s="227"/>
      <c r="J940" s="222"/>
      <c r="K940" s="222"/>
      <c r="L940" s="228"/>
      <c r="M940" s="229"/>
      <c r="N940" s="230"/>
      <c r="O940" s="230"/>
      <c r="P940" s="230"/>
      <c r="Q940" s="230"/>
      <c r="R940" s="230"/>
      <c r="S940" s="230"/>
      <c r="T940" s="231"/>
      <c r="AT940" s="232" t="s">
        <v>191</v>
      </c>
      <c r="AU940" s="232" t="s">
        <v>85</v>
      </c>
      <c r="AV940" s="13" t="s">
        <v>85</v>
      </c>
      <c r="AW940" s="13" t="s">
        <v>32</v>
      </c>
      <c r="AX940" s="13" t="s">
        <v>83</v>
      </c>
      <c r="AY940" s="232" t="s">
        <v>182</v>
      </c>
    </row>
    <row r="941" spans="1:65" s="2" customFormat="1" ht="16.5" customHeight="1">
      <c r="A941" s="34"/>
      <c r="B941" s="35"/>
      <c r="C941" s="208" t="s">
        <v>1313</v>
      </c>
      <c r="D941" s="208" t="s">
        <v>184</v>
      </c>
      <c r="E941" s="209" t="s">
        <v>1314</v>
      </c>
      <c r="F941" s="210" t="s">
        <v>1315</v>
      </c>
      <c r="G941" s="211" t="s">
        <v>360</v>
      </c>
      <c r="H941" s="212">
        <v>8</v>
      </c>
      <c r="I941" s="213"/>
      <c r="J941" s="214">
        <f>ROUND(I941*H941,2)</f>
        <v>0</v>
      </c>
      <c r="K941" s="210" t="s">
        <v>188</v>
      </c>
      <c r="L941" s="39"/>
      <c r="M941" s="215" t="s">
        <v>1</v>
      </c>
      <c r="N941" s="216" t="s">
        <v>41</v>
      </c>
      <c r="O941" s="71"/>
      <c r="P941" s="217">
        <f>O941*H941</f>
        <v>0</v>
      </c>
      <c r="Q941" s="217">
        <v>0</v>
      </c>
      <c r="R941" s="217">
        <f>Q941*H941</f>
        <v>0</v>
      </c>
      <c r="S941" s="217">
        <v>0.11</v>
      </c>
      <c r="T941" s="218">
        <f>S941*H941</f>
        <v>0.88</v>
      </c>
      <c r="U941" s="34"/>
      <c r="V941" s="34"/>
      <c r="W941" s="34"/>
      <c r="X941" s="34"/>
      <c r="Y941" s="34"/>
      <c r="Z941" s="34"/>
      <c r="AA941" s="34"/>
      <c r="AB941" s="34"/>
      <c r="AC941" s="34"/>
      <c r="AD941" s="34"/>
      <c r="AE941" s="34"/>
      <c r="AR941" s="219" t="s">
        <v>189</v>
      </c>
      <c r="AT941" s="219" t="s">
        <v>184</v>
      </c>
      <c r="AU941" s="219" t="s">
        <v>85</v>
      </c>
      <c r="AY941" s="17" t="s">
        <v>182</v>
      </c>
      <c r="BE941" s="220">
        <f>IF(N941="základní",J941,0)</f>
        <v>0</v>
      </c>
      <c r="BF941" s="220">
        <f>IF(N941="snížená",J941,0)</f>
        <v>0</v>
      </c>
      <c r="BG941" s="220">
        <f>IF(N941="zákl. přenesená",J941,0)</f>
        <v>0</v>
      </c>
      <c r="BH941" s="220">
        <f>IF(N941="sníž. přenesená",J941,0)</f>
        <v>0</v>
      </c>
      <c r="BI941" s="220">
        <f>IF(N941="nulová",J941,0)</f>
        <v>0</v>
      </c>
      <c r="BJ941" s="17" t="s">
        <v>83</v>
      </c>
      <c r="BK941" s="220">
        <f>ROUND(I941*H941,2)</f>
        <v>0</v>
      </c>
      <c r="BL941" s="17" t="s">
        <v>189</v>
      </c>
      <c r="BM941" s="219" t="s">
        <v>1316</v>
      </c>
    </row>
    <row r="942" spans="1:65" s="13" customFormat="1">
      <c r="B942" s="221"/>
      <c r="C942" s="222"/>
      <c r="D942" s="223" t="s">
        <v>191</v>
      </c>
      <c r="E942" s="224" t="s">
        <v>1</v>
      </c>
      <c r="F942" s="225" t="s">
        <v>1317</v>
      </c>
      <c r="G942" s="222"/>
      <c r="H942" s="226">
        <v>8</v>
      </c>
      <c r="I942" s="227"/>
      <c r="J942" s="222"/>
      <c r="K942" s="222"/>
      <c r="L942" s="228"/>
      <c r="M942" s="229"/>
      <c r="N942" s="230"/>
      <c r="O942" s="230"/>
      <c r="P942" s="230"/>
      <c r="Q942" s="230"/>
      <c r="R942" s="230"/>
      <c r="S942" s="230"/>
      <c r="T942" s="231"/>
      <c r="AT942" s="232" t="s">
        <v>191</v>
      </c>
      <c r="AU942" s="232" t="s">
        <v>85</v>
      </c>
      <c r="AV942" s="13" t="s">
        <v>85</v>
      </c>
      <c r="AW942" s="13" t="s">
        <v>32</v>
      </c>
      <c r="AX942" s="13" t="s">
        <v>83</v>
      </c>
      <c r="AY942" s="232" t="s">
        <v>182</v>
      </c>
    </row>
    <row r="943" spans="1:65" s="2" customFormat="1" ht="16.5" customHeight="1">
      <c r="A943" s="34"/>
      <c r="B943" s="35"/>
      <c r="C943" s="208" t="s">
        <v>1318</v>
      </c>
      <c r="D943" s="208" t="s">
        <v>184</v>
      </c>
      <c r="E943" s="209" t="s">
        <v>1319</v>
      </c>
      <c r="F943" s="210" t="s">
        <v>1320</v>
      </c>
      <c r="G943" s="211" t="s">
        <v>331</v>
      </c>
      <c r="H943" s="212">
        <v>3.0819999999999999</v>
      </c>
      <c r="I943" s="213"/>
      <c r="J943" s="214">
        <f>ROUND(I943*H943,2)</f>
        <v>0</v>
      </c>
      <c r="K943" s="210" t="s">
        <v>188</v>
      </c>
      <c r="L943" s="39"/>
      <c r="M943" s="215" t="s">
        <v>1</v>
      </c>
      <c r="N943" s="216" t="s">
        <v>41</v>
      </c>
      <c r="O943" s="71"/>
      <c r="P943" s="217">
        <f>O943*H943</f>
        <v>0</v>
      </c>
      <c r="Q943" s="217">
        <v>0</v>
      </c>
      <c r="R943" s="217">
        <f>Q943*H943</f>
        <v>0</v>
      </c>
      <c r="S943" s="217">
        <v>3.7999999999999999E-2</v>
      </c>
      <c r="T943" s="218">
        <f>S943*H943</f>
        <v>0.117116</v>
      </c>
      <c r="U943" s="34"/>
      <c r="V943" s="34"/>
      <c r="W943" s="34"/>
      <c r="X943" s="34"/>
      <c r="Y943" s="34"/>
      <c r="Z943" s="34"/>
      <c r="AA943" s="34"/>
      <c r="AB943" s="34"/>
      <c r="AC943" s="34"/>
      <c r="AD943" s="34"/>
      <c r="AE943" s="34"/>
      <c r="AR943" s="219" t="s">
        <v>189</v>
      </c>
      <c r="AT943" s="219" t="s">
        <v>184</v>
      </c>
      <c r="AU943" s="219" t="s">
        <v>85</v>
      </c>
      <c r="AY943" s="17" t="s">
        <v>182</v>
      </c>
      <c r="BE943" s="220">
        <f>IF(N943="základní",J943,0)</f>
        <v>0</v>
      </c>
      <c r="BF943" s="220">
        <f>IF(N943="snížená",J943,0)</f>
        <v>0</v>
      </c>
      <c r="BG943" s="220">
        <f>IF(N943="zákl. přenesená",J943,0)</f>
        <v>0</v>
      </c>
      <c r="BH943" s="220">
        <f>IF(N943="sníž. přenesená",J943,0)</f>
        <v>0</v>
      </c>
      <c r="BI943" s="220">
        <f>IF(N943="nulová",J943,0)</f>
        <v>0</v>
      </c>
      <c r="BJ943" s="17" t="s">
        <v>83</v>
      </c>
      <c r="BK943" s="220">
        <f>ROUND(I943*H943,2)</f>
        <v>0</v>
      </c>
      <c r="BL943" s="17" t="s">
        <v>189</v>
      </c>
      <c r="BM943" s="219" t="s">
        <v>1321</v>
      </c>
    </row>
    <row r="944" spans="1:65" s="13" customFormat="1">
      <c r="B944" s="221"/>
      <c r="C944" s="222"/>
      <c r="D944" s="223" t="s">
        <v>191</v>
      </c>
      <c r="E944" s="224" t="s">
        <v>1</v>
      </c>
      <c r="F944" s="225" t="s">
        <v>1322</v>
      </c>
      <c r="G944" s="222"/>
      <c r="H944" s="226">
        <v>3.0819999999999999</v>
      </c>
      <c r="I944" s="227"/>
      <c r="J944" s="222"/>
      <c r="K944" s="222"/>
      <c r="L944" s="228"/>
      <c r="M944" s="229"/>
      <c r="N944" s="230"/>
      <c r="O944" s="230"/>
      <c r="P944" s="230"/>
      <c r="Q944" s="230"/>
      <c r="R944" s="230"/>
      <c r="S944" s="230"/>
      <c r="T944" s="231"/>
      <c r="AT944" s="232" t="s">
        <v>191</v>
      </c>
      <c r="AU944" s="232" t="s">
        <v>85</v>
      </c>
      <c r="AV944" s="13" t="s">
        <v>85</v>
      </c>
      <c r="AW944" s="13" t="s">
        <v>32</v>
      </c>
      <c r="AX944" s="13" t="s">
        <v>83</v>
      </c>
      <c r="AY944" s="232" t="s">
        <v>182</v>
      </c>
    </row>
    <row r="945" spans="1:65" s="2" customFormat="1" ht="16.5" customHeight="1">
      <c r="A945" s="34"/>
      <c r="B945" s="35"/>
      <c r="C945" s="208" t="s">
        <v>1323</v>
      </c>
      <c r="D945" s="208" t="s">
        <v>184</v>
      </c>
      <c r="E945" s="209" t="s">
        <v>1324</v>
      </c>
      <c r="F945" s="210" t="s">
        <v>1325</v>
      </c>
      <c r="G945" s="211" t="s">
        <v>331</v>
      </c>
      <c r="H945" s="212">
        <v>0.7</v>
      </c>
      <c r="I945" s="213"/>
      <c r="J945" s="214">
        <f>ROUND(I945*H945,2)</f>
        <v>0</v>
      </c>
      <c r="K945" s="210" t="s">
        <v>188</v>
      </c>
      <c r="L945" s="39"/>
      <c r="M945" s="215" t="s">
        <v>1</v>
      </c>
      <c r="N945" s="216" t="s">
        <v>41</v>
      </c>
      <c r="O945" s="71"/>
      <c r="P945" s="217">
        <f>O945*H945</f>
        <v>0</v>
      </c>
      <c r="Q945" s="217">
        <v>0</v>
      </c>
      <c r="R945" s="217">
        <f>Q945*H945</f>
        <v>0</v>
      </c>
      <c r="S945" s="217">
        <v>0.27500000000000002</v>
      </c>
      <c r="T945" s="218">
        <f>S945*H945</f>
        <v>0.1925</v>
      </c>
      <c r="U945" s="34"/>
      <c r="V945" s="34"/>
      <c r="W945" s="34"/>
      <c r="X945" s="34"/>
      <c r="Y945" s="34"/>
      <c r="Z945" s="34"/>
      <c r="AA945" s="34"/>
      <c r="AB945" s="34"/>
      <c r="AC945" s="34"/>
      <c r="AD945" s="34"/>
      <c r="AE945" s="34"/>
      <c r="AR945" s="219" t="s">
        <v>189</v>
      </c>
      <c r="AT945" s="219" t="s">
        <v>184</v>
      </c>
      <c r="AU945" s="219" t="s">
        <v>85</v>
      </c>
      <c r="AY945" s="17" t="s">
        <v>182</v>
      </c>
      <c r="BE945" s="220">
        <f>IF(N945="základní",J945,0)</f>
        <v>0</v>
      </c>
      <c r="BF945" s="220">
        <f>IF(N945="snížená",J945,0)</f>
        <v>0</v>
      </c>
      <c r="BG945" s="220">
        <f>IF(N945="zákl. přenesená",J945,0)</f>
        <v>0</v>
      </c>
      <c r="BH945" s="220">
        <f>IF(N945="sníž. přenesená",J945,0)</f>
        <v>0</v>
      </c>
      <c r="BI945" s="220">
        <f>IF(N945="nulová",J945,0)</f>
        <v>0</v>
      </c>
      <c r="BJ945" s="17" t="s">
        <v>83</v>
      </c>
      <c r="BK945" s="220">
        <f>ROUND(I945*H945,2)</f>
        <v>0</v>
      </c>
      <c r="BL945" s="17" t="s">
        <v>189</v>
      </c>
      <c r="BM945" s="219" t="s">
        <v>1326</v>
      </c>
    </row>
    <row r="946" spans="1:65" s="13" customFormat="1">
      <c r="B946" s="221"/>
      <c r="C946" s="222"/>
      <c r="D946" s="223" t="s">
        <v>191</v>
      </c>
      <c r="E946" s="224" t="s">
        <v>1</v>
      </c>
      <c r="F946" s="225" t="s">
        <v>1327</v>
      </c>
      <c r="G946" s="222"/>
      <c r="H946" s="226">
        <v>0.7</v>
      </c>
      <c r="I946" s="227"/>
      <c r="J946" s="222"/>
      <c r="K946" s="222"/>
      <c r="L946" s="228"/>
      <c r="M946" s="229"/>
      <c r="N946" s="230"/>
      <c r="O946" s="230"/>
      <c r="P946" s="230"/>
      <c r="Q946" s="230"/>
      <c r="R946" s="230"/>
      <c r="S946" s="230"/>
      <c r="T946" s="231"/>
      <c r="AT946" s="232" t="s">
        <v>191</v>
      </c>
      <c r="AU946" s="232" t="s">
        <v>85</v>
      </c>
      <c r="AV946" s="13" t="s">
        <v>85</v>
      </c>
      <c r="AW946" s="13" t="s">
        <v>32</v>
      </c>
      <c r="AX946" s="13" t="s">
        <v>83</v>
      </c>
      <c r="AY946" s="232" t="s">
        <v>182</v>
      </c>
    </row>
    <row r="947" spans="1:65" s="2" customFormat="1" ht="16.5" customHeight="1">
      <c r="A947" s="34"/>
      <c r="B947" s="35"/>
      <c r="C947" s="208" t="s">
        <v>1328</v>
      </c>
      <c r="D947" s="208" t="s">
        <v>184</v>
      </c>
      <c r="E947" s="209" t="s">
        <v>1329</v>
      </c>
      <c r="F947" s="210" t="s">
        <v>1330</v>
      </c>
      <c r="G947" s="211" t="s">
        <v>331</v>
      </c>
      <c r="H947" s="212">
        <v>2</v>
      </c>
      <c r="I947" s="213"/>
      <c r="J947" s="214">
        <f>ROUND(I947*H947,2)</f>
        <v>0</v>
      </c>
      <c r="K947" s="210" t="s">
        <v>188</v>
      </c>
      <c r="L947" s="39"/>
      <c r="M947" s="215" t="s">
        <v>1</v>
      </c>
      <c r="N947" s="216" t="s">
        <v>41</v>
      </c>
      <c r="O947" s="71"/>
      <c r="P947" s="217">
        <f>O947*H947</f>
        <v>0</v>
      </c>
      <c r="Q947" s="217">
        <v>0</v>
      </c>
      <c r="R947" s="217">
        <f>Q947*H947</f>
        <v>0</v>
      </c>
      <c r="S947" s="217">
        <v>0.18</v>
      </c>
      <c r="T947" s="218">
        <f>S947*H947</f>
        <v>0.36</v>
      </c>
      <c r="U947" s="34"/>
      <c r="V947" s="34"/>
      <c r="W947" s="34"/>
      <c r="X947" s="34"/>
      <c r="Y947" s="34"/>
      <c r="Z947" s="34"/>
      <c r="AA947" s="34"/>
      <c r="AB947" s="34"/>
      <c r="AC947" s="34"/>
      <c r="AD947" s="34"/>
      <c r="AE947" s="34"/>
      <c r="AR947" s="219" t="s">
        <v>189</v>
      </c>
      <c r="AT947" s="219" t="s">
        <v>184</v>
      </c>
      <c r="AU947" s="219" t="s">
        <v>85</v>
      </c>
      <c r="AY947" s="17" t="s">
        <v>182</v>
      </c>
      <c r="BE947" s="220">
        <f>IF(N947="základní",J947,0)</f>
        <v>0</v>
      </c>
      <c r="BF947" s="220">
        <f>IF(N947="snížená",J947,0)</f>
        <v>0</v>
      </c>
      <c r="BG947" s="220">
        <f>IF(N947="zákl. přenesená",J947,0)</f>
        <v>0</v>
      </c>
      <c r="BH947" s="220">
        <f>IF(N947="sníž. přenesená",J947,0)</f>
        <v>0</v>
      </c>
      <c r="BI947" s="220">
        <f>IF(N947="nulová",J947,0)</f>
        <v>0</v>
      </c>
      <c r="BJ947" s="17" t="s">
        <v>83</v>
      </c>
      <c r="BK947" s="220">
        <f>ROUND(I947*H947,2)</f>
        <v>0</v>
      </c>
      <c r="BL947" s="17" t="s">
        <v>189</v>
      </c>
      <c r="BM947" s="219" t="s">
        <v>1331</v>
      </c>
    </row>
    <row r="948" spans="1:65" s="13" customFormat="1">
      <c r="B948" s="221"/>
      <c r="C948" s="222"/>
      <c r="D948" s="223" t="s">
        <v>191</v>
      </c>
      <c r="E948" s="224" t="s">
        <v>1</v>
      </c>
      <c r="F948" s="225" t="s">
        <v>1332</v>
      </c>
      <c r="G948" s="222"/>
      <c r="H948" s="226">
        <v>2</v>
      </c>
      <c r="I948" s="227"/>
      <c r="J948" s="222"/>
      <c r="K948" s="222"/>
      <c r="L948" s="228"/>
      <c r="M948" s="229"/>
      <c r="N948" s="230"/>
      <c r="O948" s="230"/>
      <c r="P948" s="230"/>
      <c r="Q948" s="230"/>
      <c r="R948" s="230"/>
      <c r="S948" s="230"/>
      <c r="T948" s="231"/>
      <c r="AT948" s="232" t="s">
        <v>191</v>
      </c>
      <c r="AU948" s="232" t="s">
        <v>85</v>
      </c>
      <c r="AV948" s="13" t="s">
        <v>85</v>
      </c>
      <c r="AW948" s="13" t="s">
        <v>32</v>
      </c>
      <c r="AX948" s="13" t="s">
        <v>83</v>
      </c>
      <c r="AY948" s="232" t="s">
        <v>182</v>
      </c>
    </row>
    <row r="949" spans="1:65" s="2" customFormat="1" ht="16.5" customHeight="1">
      <c r="A949" s="34"/>
      <c r="B949" s="35"/>
      <c r="C949" s="208" t="s">
        <v>1333</v>
      </c>
      <c r="D949" s="208" t="s">
        <v>184</v>
      </c>
      <c r="E949" s="209" t="s">
        <v>1334</v>
      </c>
      <c r="F949" s="210" t="s">
        <v>1335</v>
      </c>
      <c r="G949" s="211" t="s">
        <v>187</v>
      </c>
      <c r="H949" s="212">
        <v>0.08</v>
      </c>
      <c r="I949" s="213"/>
      <c r="J949" s="214">
        <f>ROUND(I949*H949,2)</f>
        <v>0</v>
      </c>
      <c r="K949" s="210" t="s">
        <v>188</v>
      </c>
      <c r="L949" s="39"/>
      <c r="M949" s="215" t="s">
        <v>1</v>
      </c>
      <c r="N949" s="216" t="s">
        <v>41</v>
      </c>
      <c r="O949" s="71"/>
      <c r="P949" s="217">
        <f>O949*H949</f>
        <v>0</v>
      </c>
      <c r="Q949" s="217">
        <v>0</v>
      </c>
      <c r="R949" s="217">
        <f>Q949*H949</f>
        <v>0</v>
      </c>
      <c r="S949" s="217">
        <v>2.4</v>
      </c>
      <c r="T949" s="218">
        <f>S949*H949</f>
        <v>0.192</v>
      </c>
      <c r="U949" s="34"/>
      <c r="V949" s="34"/>
      <c r="W949" s="34"/>
      <c r="X949" s="34"/>
      <c r="Y949" s="34"/>
      <c r="Z949" s="34"/>
      <c r="AA949" s="34"/>
      <c r="AB949" s="34"/>
      <c r="AC949" s="34"/>
      <c r="AD949" s="34"/>
      <c r="AE949" s="34"/>
      <c r="AR949" s="219" t="s">
        <v>189</v>
      </c>
      <c r="AT949" s="219" t="s">
        <v>184</v>
      </c>
      <c r="AU949" s="219" t="s">
        <v>85</v>
      </c>
      <c r="AY949" s="17" t="s">
        <v>182</v>
      </c>
      <c r="BE949" s="220">
        <f>IF(N949="základní",J949,0)</f>
        <v>0</v>
      </c>
      <c r="BF949" s="220">
        <f>IF(N949="snížená",J949,0)</f>
        <v>0</v>
      </c>
      <c r="BG949" s="220">
        <f>IF(N949="zákl. přenesená",J949,0)</f>
        <v>0</v>
      </c>
      <c r="BH949" s="220">
        <f>IF(N949="sníž. přenesená",J949,0)</f>
        <v>0</v>
      </c>
      <c r="BI949" s="220">
        <f>IF(N949="nulová",J949,0)</f>
        <v>0</v>
      </c>
      <c r="BJ949" s="17" t="s">
        <v>83</v>
      </c>
      <c r="BK949" s="220">
        <f>ROUND(I949*H949,2)</f>
        <v>0</v>
      </c>
      <c r="BL949" s="17" t="s">
        <v>189</v>
      </c>
      <c r="BM949" s="219" t="s">
        <v>1336</v>
      </c>
    </row>
    <row r="950" spans="1:65" s="13" customFormat="1">
      <c r="B950" s="221"/>
      <c r="C950" s="222"/>
      <c r="D950" s="223" t="s">
        <v>191</v>
      </c>
      <c r="E950" s="224" t="s">
        <v>1</v>
      </c>
      <c r="F950" s="225" t="s">
        <v>1337</v>
      </c>
      <c r="G950" s="222"/>
      <c r="H950" s="226">
        <v>0.08</v>
      </c>
      <c r="I950" s="227"/>
      <c r="J950" s="222"/>
      <c r="K950" s="222"/>
      <c r="L950" s="228"/>
      <c r="M950" s="229"/>
      <c r="N950" s="230"/>
      <c r="O950" s="230"/>
      <c r="P950" s="230"/>
      <c r="Q950" s="230"/>
      <c r="R950" s="230"/>
      <c r="S950" s="230"/>
      <c r="T950" s="231"/>
      <c r="AT950" s="232" t="s">
        <v>191</v>
      </c>
      <c r="AU950" s="232" t="s">
        <v>85</v>
      </c>
      <c r="AV950" s="13" t="s">
        <v>85</v>
      </c>
      <c r="AW950" s="13" t="s">
        <v>32</v>
      </c>
      <c r="AX950" s="13" t="s">
        <v>83</v>
      </c>
      <c r="AY950" s="232" t="s">
        <v>182</v>
      </c>
    </row>
    <row r="951" spans="1:65" s="2" customFormat="1" ht="16.5" customHeight="1">
      <c r="A951" s="34"/>
      <c r="B951" s="35"/>
      <c r="C951" s="208" t="s">
        <v>1338</v>
      </c>
      <c r="D951" s="208" t="s">
        <v>184</v>
      </c>
      <c r="E951" s="209" t="s">
        <v>1339</v>
      </c>
      <c r="F951" s="210" t="s">
        <v>1340</v>
      </c>
      <c r="G951" s="211" t="s">
        <v>360</v>
      </c>
      <c r="H951" s="212">
        <v>4</v>
      </c>
      <c r="I951" s="213"/>
      <c r="J951" s="214">
        <f>ROUND(I951*H951,2)</f>
        <v>0</v>
      </c>
      <c r="K951" s="210" t="s">
        <v>188</v>
      </c>
      <c r="L951" s="39"/>
      <c r="M951" s="215" t="s">
        <v>1</v>
      </c>
      <c r="N951" s="216" t="s">
        <v>41</v>
      </c>
      <c r="O951" s="71"/>
      <c r="P951" s="217">
        <f>O951*H951</f>
        <v>0</v>
      </c>
      <c r="Q951" s="217">
        <v>0</v>
      </c>
      <c r="R951" s="217">
        <f>Q951*H951</f>
        <v>0</v>
      </c>
      <c r="S951" s="217">
        <v>0</v>
      </c>
      <c r="T951" s="218">
        <f>S951*H951</f>
        <v>0</v>
      </c>
      <c r="U951" s="34"/>
      <c r="V951" s="34"/>
      <c r="W951" s="34"/>
      <c r="X951" s="34"/>
      <c r="Y951" s="34"/>
      <c r="Z951" s="34"/>
      <c r="AA951" s="34"/>
      <c r="AB951" s="34"/>
      <c r="AC951" s="34"/>
      <c r="AD951" s="34"/>
      <c r="AE951" s="34"/>
      <c r="AR951" s="219" t="s">
        <v>275</v>
      </c>
      <c r="AT951" s="219" t="s">
        <v>184</v>
      </c>
      <c r="AU951" s="219" t="s">
        <v>85</v>
      </c>
      <c r="AY951" s="17" t="s">
        <v>182</v>
      </c>
      <c r="BE951" s="220">
        <f>IF(N951="základní",J951,0)</f>
        <v>0</v>
      </c>
      <c r="BF951" s="220">
        <f>IF(N951="snížená",J951,0)</f>
        <v>0</v>
      </c>
      <c r="BG951" s="220">
        <f>IF(N951="zákl. přenesená",J951,0)</f>
        <v>0</v>
      </c>
      <c r="BH951" s="220">
        <f>IF(N951="sníž. přenesená",J951,0)</f>
        <v>0</v>
      </c>
      <c r="BI951" s="220">
        <f>IF(N951="nulová",J951,0)</f>
        <v>0</v>
      </c>
      <c r="BJ951" s="17" t="s">
        <v>83</v>
      </c>
      <c r="BK951" s="220">
        <f>ROUND(I951*H951,2)</f>
        <v>0</v>
      </c>
      <c r="BL951" s="17" t="s">
        <v>275</v>
      </c>
      <c r="BM951" s="219" t="s">
        <v>1341</v>
      </c>
    </row>
    <row r="952" spans="1:65" s="13" customFormat="1">
      <c r="B952" s="221"/>
      <c r="C952" s="222"/>
      <c r="D952" s="223" t="s">
        <v>191</v>
      </c>
      <c r="E952" s="224" t="s">
        <v>1</v>
      </c>
      <c r="F952" s="225" t="s">
        <v>1342</v>
      </c>
      <c r="G952" s="222"/>
      <c r="H952" s="226">
        <v>4</v>
      </c>
      <c r="I952" s="227"/>
      <c r="J952" s="222"/>
      <c r="K952" s="222"/>
      <c r="L952" s="228"/>
      <c r="M952" s="229"/>
      <c r="N952" s="230"/>
      <c r="O952" s="230"/>
      <c r="P952" s="230"/>
      <c r="Q952" s="230"/>
      <c r="R952" s="230"/>
      <c r="S952" s="230"/>
      <c r="T952" s="231"/>
      <c r="AT952" s="232" t="s">
        <v>191</v>
      </c>
      <c r="AU952" s="232" t="s">
        <v>85</v>
      </c>
      <c r="AV952" s="13" t="s">
        <v>85</v>
      </c>
      <c r="AW952" s="13" t="s">
        <v>32</v>
      </c>
      <c r="AX952" s="13" t="s">
        <v>83</v>
      </c>
      <c r="AY952" s="232" t="s">
        <v>182</v>
      </c>
    </row>
    <row r="953" spans="1:65" s="2" customFormat="1" ht="16.5" customHeight="1">
      <c r="A953" s="34"/>
      <c r="B953" s="35"/>
      <c r="C953" s="208" t="s">
        <v>1343</v>
      </c>
      <c r="D953" s="208" t="s">
        <v>184</v>
      </c>
      <c r="E953" s="209" t="s">
        <v>1344</v>
      </c>
      <c r="F953" s="210" t="s">
        <v>1345</v>
      </c>
      <c r="G953" s="211" t="s">
        <v>187</v>
      </c>
      <c r="H953" s="212">
        <v>0.46800000000000003</v>
      </c>
      <c r="I953" s="213"/>
      <c r="J953" s="214">
        <f>ROUND(I953*H953,2)</f>
        <v>0</v>
      </c>
      <c r="K953" s="210" t="s">
        <v>188</v>
      </c>
      <c r="L953" s="39"/>
      <c r="M953" s="215" t="s">
        <v>1</v>
      </c>
      <c r="N953" s="216" t="s">
        <v>41</v>
      </c>
      <c r="O953" s="71"/>
      <c r="P953" s="217">
        <f>O953*H953</f>
        <v>0</v>
      </c>
      <c r="Q953" s="217">
        <v>0</v>
      </c>
      <c r="R953" s="217">
        <f>Q953*H953</f>
        <v>0</v>
      </c>
      <c r="S953" s="217">
        <v>2.4</v>
      </c>
      <c r="T953" s="218">
        <f>S953*H953</f>
        <v>1.1232</v>
      </c>
      <c r="U953" s="34"/>
      <c r="V953" s="34"/>
      <c r="W953" s="34"/>
      <c r="X953" s="34"/>
      <c r="Y953" s="34"/>
      <c r="Z953" s="34"/>
      <c r="AA953" s="34"/>
      <c r="AB953" s="34"/>
      <c r="AC953" s="34"/>
      <c r="AD953" s="34"/>
      <c r="AE953" s="34"/>
      <c r="AR953" s="219" t="s">
        <v>189</v>
      </c>
      <c r="AT953" s="219" t="s">
        <v>184</v>
      </c>
      <c r="AU953" s="219" t="s">
        <v>85</v>
      </c>
      <c r="AY953" s="17" t="s">
        <v>182</v>
      </c>
      <c r="BE953" s="220">
        <f>IF(N953="základní",J953,0)</f>
        <v>0</v>
      </c>
      <c r="BF953" s="220">
        <f>IF(N953="snížená",J953,0)</f>
        <v>0</v>
      </c>
      <c r="BG953" s="220">
        <f>IF(N953="zákl. přenesená",J953,0)</f>
        <v>0</v>
      </c>
      <c r="BH953" s="220">
        <f>IF(N953="sníž. přenesená",J953,0)</f>
        <v>0</v>
      </c>
      <c r="BI953" s="220">
        <f>IF(N953="nulová",J953,0)</f>
        <v>0</v>
      </c>
      <c r="BJ953" s="17" t="s">
        <v>83</v>
      </c>
      <c r="BK953" s="220">
        <f>ROUND(I953*H953,2)</f>
        <v>0</v>
      </c>
      <c r="BL953" s="17" t="s">
        <v>189</v>
      </c>
      <c r="BM953" s="219" t="s">
        <v>1346</v>
      </c>
    </row>
    <row r="954" spans="1:65" s="13" customFormat="1">
      <c r="B954" s="221"/>
      <c r="C954" s="222"/>
      <c r="D954" s="223" t="s">
        <v>191</v>
      </c>
      <c r="E954" s="224" t="s">
        <v>1</v>
      </c>
      <c r="F954" s="225" t="s">
        <v>1347</v>
      </c>
      <c r="G954" s="222"/>
      <c r="H954" s="226">
        <v>0.09</v>
      </c>
      <c r="I954" s="227"/>
      <c r="J954" s="222"/>
      <c r="K954" s="222"/>
      <c r="L954" s="228"/>
      <c r="M954" s="229"/>
      <c r="N954" s="230"/>
      <c r="O954" s="230"/>
      <c r="P954" s="230"/>
      <c r="Q954" s="230"/>
      <c r="R954" s="230"/>
      <c r="S954" s="230"/>
      <c r="T954" s="231"/>
      <c r="AT954" s="232" t="s">
        <v>191</v>
      </c>
      <c r="AU954" s="232" t="s">
        <v>85</v>
      </c>
      <c r="AV954" s="13" t="s">
        <v>85</v>
      </c>
      <c r="AW954" s="13" t="s">
        <v>32</v>
      </c>
      <c r="AX954" s="13" t="s">
        <v>76</v>
      </c>
      <c r="AY954" s="232" t="s">
        <v>182</v>
      </c>
    </row>
    <row r="955" spans="1:65" s="13" customFormat="1">
      <c r="B955" s="221"/>
      <c r="C955" s="222"/>
      <c r="D955" s="223" t="s">
        <v>191</v>
      </c>
      <c r="E955" s="224" t="s">
        <v>1</v>
      </c>
      <c r="F955" s="225" t="s">
        <v>1348</v>
      </c>
      <c r="G955" s="222"/>
      <c r="H955" s="226">
        <v>0.09</v>
      </c>
      <c r="I955" s="227"/>
      <c r="J955" s="222"/>
      <c r="K955" s="222"/>
      <c r="L955" s="228"/>
      <c r="M955" s="229"/>
      <c r="N955" s="230"/>
      <c r="O955" s="230"/>
      <c r="P955" s="230"/>
      <c r="Q955" s="230"/>
      <c r="R955" s="230"/>
      <c r="S955" s="230"/>
      <c r="T955" s="231"/>
      <c r="AT955" s="232" t="s">
        <v>191</v>
      </c>
      <c r="AU955" s="232" t="s">
        <v>85</v>
      </c>
      <c r="AV955" s="13" t="s">
        <v>85</v>
      </c>
      <c r="AW955" s="13" t="s">
        <v>32</v>
      </c>
      <c r="AX955" s="13" t="s">
        <v>76</v>
      </c>
      <c r="AY955" s="232" t="s">
        <v>182</v>
      </c>
    </row>
    <row r="956" spans="1:65" s="13" customFormat="1">
      <c r="B956" s="221"/>
      <c r="C956" s="222"/>
      <c r="D956" s="223" t="s">
        <v>191</v>
      </c>
      <c r="E956" s="224" t="s">
        <v>1</v>
      </c>
      <c r="F956" s="225" t="s">
        <v>1349</v>
      </c>
      <c r="G956" s="222"/>
      <c r="H956" s="226">
        <v>0.14399999999999999</v>
      </c>
      <c r="I956" s="227"/>
      <c r="J956" s="222"/>
      <c r="K956" s="222"/>
      <c r="L956" s="228"/>
      <c r="M956" s="229"/>
      <c r="N956" s="230"/>
      <c r="O956" s="230"/>
      <c r="P956" s="230"/>
      <c r="Q956" s="230"/>
      <c r="R956" s="230"/>
      <c r="S956" s="230"/>
      <c r="T956" s="231"/>
      <c r="AT956" s="232" t="s">
        <v>191</v>
      </c>
      <c r="AU956" s="232" t="s">
        <v>85</v>
      </c>
      <c r="AV956" s="13" t="s">
        <v>85</v>
      </c>
      <c r="AW956" s="13" t="s">
        <v>32</v>
      </c>
      <c r="AX956" s="13" t="s">
        <v>76</v>
      </c>
      <c r="AY956" s="232" t="s">
        <v>182</v>
      </c>
    </row>
    <row r="957" spans="1:65" s="13" customFormat="1">
      <c r="B957" s="221"/>
      <c r="C957" s="222"/>
      <c r="D957" s="223" t="s">
        <v>191</v>
      </c>
      <c r="E957" s="224" t="s">
        <v>1</v>
      </c>
      <c r="F957" s="225" t="s">
        <v>1350</v>
      </c>
      <c r="G957" s="222"/>
      <c r="H957" s="226">
        <v>0.14399999999999999</v>
      </c>
      <c r="I957" s="227"/>
      <c r="J957" s="222"/>
      <c r="K957" s="222"/>
      <c r="L957" s="228"/>
      <c r="M957" s="229"/>
      <c r="N957" s="230"/>
      <c r="O957" s="230"/>
      <c r="P957" s="230"/>
      <c r="Q957" s="230"/>
      <c r="R957" s="230"/>
      <c r="S957" s="230"/>
      <c r="T957" s="231"/>
      <c r="AT957" s="232" t="s">
        <v>191</v>
      </c>
      <c r="AU957" s="232" t="s">
        <v>85</v>
      </c>
      <c r="AV957" s="13" t="s">
        <v>85</v>
      </c>
      <c r="AW957" s="13" t="s">
        <v>32</v>
      </c>
      <c r="AX957" s="13" t="s">
        <v>76</v>
      </c>
      <c r="AY957" s="232" t="s">
        <v>182</v>
      </c>
    </row>
    <row r="958" spans="1:65" s="15" customFormat="1">
      <c r="B958" s="244"/>
      <c r="C958" s="245"/>
      <c r="D958" s="223" t="s">
        <v>191</v>
      </c>
      <c r="E958" s="246" t="s">
        <v>1</v>
      </c>
      <c r="F958" s="247" t="s">
        <v>202</v>
      </c>
      <c r="G958" s="245"/>
      <c r="H958" s="248">
        <v>0.46799999999999997</v>
      </c>
      <c r="I958" s="249"/>
      <c r="J958" s="245"/>
      <c r="K958" s="245"/>
      <c r="L958" s="250"/>
      <c r="M958" s="251"/>
      <c r="N958" s="252"/>
      <c r="O958" s="252"/>
      <c r="P958" s="252"/>
      <c r="Q958" s="252"/>
      <c r="R958" s="252"/>
      <c r="S958" s="252"/>
      <c r="T958" s="253"/>
      <c r="AT958" s="254" t="s">
        <v>191</v>
      </c>
      <c r="AU958" s="254" t="s">
        <v>85</v>
      </c>
      <c r="AV958" s="15" t="s">
        <v>189</v>
      </c>
      <c r="AW958" s="15" t="s">
        <v>32</v>
      </c>
      <c r="AX958" s="15" t="s">
        <v>83</v>
      </c>
      <c r="AY958" s="254" t="s">
        <v>182</v>
      </c>
    </row>
    <row r="959" spans="1:65" s="2" customFormat="1" ht="16.5" customHeight="1">
      <c r="A959" s="34"/>
      <c r="B959" s="35"/>
      <c r="C959" s="208" t="s">
        <v>1351</v>
      </c>
      <c r="D959" s="208" t="s">
        <v>184</v>
      </c>
      <c r="E959" s="209" t="s">
        <v>1352</v>
      </c>
      <c r="F959" s="210" t="s">
        <v>1353</v>
      </c>
      <c r="G959" s="211" t="s">
        <v>187</v>
      </c>
      <c r="H959" s="212">
        <v>1.0089999999999999</v>
      </c>
      <c r="I959" s="213"/>
      <c r="J959" s="214">
        <f>ROUND(I959*H959,2)</f>
        <v>0</v>
      </c>
      <c r="K959" s="210" t="s">
        <v>188</v>
      </c>
      <c r="L959" s="39"/>
      <c r="M959" s="215" t="s">
        <v>1</v>
      </c>
      <c r="N959" s="216" t="s">
        <v>41</v>
      </c>
      <c r="O959" s="71"/>
      <c r="P959" s="217">
        <f>O959*H959</f>
        <v>0</v>
      </c>
      <c r="Q959" s="217">
        <v>0</v>
      </c>
      <c r="R959" s="217">
        <f>Q959*H959</f>
        <v>0</v>
      </c>
      <c r="S959" s="217">
        <v>2.2000000000000002</v>
      </c>
      <c r="T959" s="218">
        <f>S959*H959</f>
        <v>2.2197999999999998</v>
      </c>
      <c r="U959" s="34"/>
      <c r="V959" s="34"/>
      <c r="W959" s="34"/>
      <c r="X959" s="34"/>
      <c r="Y959" s="34"/>
      <c r="Z959" s="34"/>
      <c r="AA959" s="34"/>
      <c r="AB959" s="34"/>
      <c r="AC959" s="34"/>
      <c r="AD959" s="34"/>
      <c r="AE959" s="34"/>
      <c r="AR959" s="219" t="s">
        <v>189</v>
      </c>
      <c r="AT959" s="219" t="s">
        <v>184</v>
      </c>
      <c r="AU959" s="219" t="s">
        <v>85</v>
      </c>
      <c r="AY959" s="17" t="s">
        <v>182</v>
      </c>
      <c r="BE959" s="220">
        <f>IF(N959="základní",J959,0)</f>
        <v>0</v>
      </c>
      <c r="BF959" s="220">
        <f>IF(N959="snížená",J959,0)</f>
        <v>0</v>
      </c>
      <c r="BG959" s="220">
        <f>IF(N959="zákl. přenesená",J959,0)</f>
        <v>0</v>
      </c>
      <c r="BH959" s="220">
        <f>IF(N959="sníž. přenesená",J959,0)</f>
        <v>0</v>
      </c>
      <c r="BI959" s="220">
        <f>IF(N959="nulová",J959,0)</f>
        <v>0</v>
      </c>
      <c r="BJ959" s="17" t="s">
        <v>83</v>
      </c>
      <c r="BK959" s="220">
        <f>ROUND(I959*H959,2)</f>
        <v>0</v>
      </c>
      <c r="BL959" s="17" t="s">
        <v>189</v>
      </c>
      <c r="BM959" s="219" t="s">
        <v>1354</v>
      </c>
    </row>
    <row r="960" spans="1:65" s="13" customFormat="1">
      <c r="B960" s="221"/>
      <c r="C960" s="222"/>
      <c r="D960" s="223" t="s">
        <v>191</v>
      </c>
      <c r="E960" s="224" t="s">
        <v>1</v>
      </c>
      <c r="F960" s="225" t="s">
        <v>1355</v>
      </c>
      <c r="G960" s="222"/>
      <c r="H960" s="226">
        <v>0.67100000000000004</v>
      </c>
      <c r="I960" s="227"/>
      <c r="J960" s="222"/>
      <c r="K960" s="222"/>
      <c r="L960" s="228"/>
      <c r="M960" s="229"/>
      <c r="N960" s="230"/>
      <c r="O960" s="230"/>
      <c r="P960" s="230"/>
      <c r="Q960" s="230"/>
      <c r="R960" s="230"/>
      <c r="S960" s="230"/>
      <c r="T960" s="231"/>
      <c r="AT960" s="232" t="s">
        <v>191</v>
      </c>
      <c r="AU960" s="232" t="s">
        <v>85</v>
      </c>
      <c r="AV960" s="13" t="s">
        <v>85</v>
      </c>
      <c r="AW960" s="13" t="s">
        <v>32</v>
      </c>
      <c r="AX960" s="13" t="s">
        <v>76</v>
      </c>
      <c r="AY960" s="232" t="s">
        <v>182</v>
      </c>
    </row>
    <row r="961" spans="1:65" s="13" customFormat="1">
      <c r="B961" s="221"/>
      <c r="C961" s="222"/>
      <c r="D961" s="223" t="s">
        <v>191</v>
      </c>
      <c r="E961" s="224" t="s">
        <v>1</v>
      </c>
      <c r="F961" s="225" t="s">
        <v>1356</v>
      </c>
      <c r="G961" s="222"/>
      <c r="H961" s="226">
        <v>0.33800000000000002</v>
      </c>
      <c r="I961" s="227"/>
      <c r="J961" s="222"/>
      <c r="K961" s="222"/>
      <c r="L961" s="228"/>
      <c r="M961" s="229"/>
      <c r="N961" s="230"/>
      <c r="O961" s="230"/>
      <c r="P961" s="230"/>
      <c r="Q961" s="230"/>
      <c r="R961" s="230"/>
      <c r="S961" s="230"/>
      <c r="T961" s="231"/>
      <c r="AT961" s="232" t="s">
        <v>191</v>
      </c>
      <c r="AU961" s="232" t="s">
        <v>85</v>
      </c>
      <c r="AV961" s="13" t="s">
        <v>85</v>
      </c>
      <c r="AW961" s="13" t="s">
        <v>32</v>
      </c>
      <c r="AX961" s="13" t="s">
        <v>76</v>
      </c>
      <c r="AY961" s="232" t="s">
        <v>182</v>
      </c>
    </row>
    <row r="962" spans="1:65" s="15" customFormat="1">
      <c r="B962" s="244"/>
      <c r="C962" s="245"/>
      <c r="D962" s="223" t="s">
        <v>191</v>
      </c>
      <c r="E962" s="246" t="s">
        <v>1</v>
      </c>
      <c r="F962" s="247" t="s">
        <v>202</v>
      </c>
      <c r="G962" s="245"/>
      <c r="H962" s="248">
        <v>1.0090000000000001</v>
      </c>
      <c r="I962" s="249"/>
      <c r="J962" s="245"/>
      <c r="K962" s="245"/>
      <c r="L962" s="250"/>
      <c r="M962" s="251"/>
      <c r="N962" s="252"/>
      <c r="O962" s="252"/>
      <c r="P962" s="252"/>
      <c r="Q962" s="252"/>
      <c r="R962" s="252"/>
      <c r="S962" s="252"/>
      <c r="T962" s="253"/>
      <c r="AT962" s="254" t="s">
        <v>191</v>
      </c>
      <c r="AU962" s="254" t="s">
        <v>85</v>
      </c>
      <c r="AV962" s="15" t="s">
        <v>189</v>
      </c>
      <c r="AW962" s="15" t="s">
        <v>32</v>
      </c>
      <c r="AX962" s="15" t="s">
        <v>83</v>
      </c>
      <c r="AY962" s="254" t="s">
        <v>182</v>
      </c>
    </row>
    <row r="963" spans="1:65" s="2" customFormat="1" ht="16.5" customHeight="1">
      <c r="A963" s="34"/>
      <c r="B963" s="35"/>
      <c r="C963" s="208" t="s">
        <v>1357</v>
      </c>
      <c r="D963" s="208" t="s">
        <v>184</v>
      </c>
      <c r="E963" s="209" t="s">
        <v>1358</v>
      </c>
      <c r="F963" s="210" t="s">
        <v>1359</v>
      </c>
      <c r="G963" s="211" t="s">
        <v>187</v>
      </c>
      <c r="H963" s="212">
        <v>1.0089999999999999</v>
      </c>
      <c r="I963" s="213"/>
      <c r="J963" s="214">
        <f>ROUND(I963*H963,2)</f>
        <v>0</v>
      </c>
      <c r="K963" s="210" t="s">
        <v>188</v>
      </c>
      <c r="L963" s="39"/>
      <c r="M963" s="215" t="s">
        <v>1</v>
      </c>
      <c r="N963" s="216" t="s">
        <v>41</v>
      </c>
      <c r="O963" s="71"/>
      <c r="P963" s="217">
        <f>O963*H963</f>
        <v>0</v>
      </c>
      <c r="Q963" s="217">
        <v>0</v>
      </c>
      <c r="R963" s="217">
        <f>Q963*H963</f>
        <v>0</v>
      </c>
      <c r="S963" s="217">
        <v>2.9000000000000001E-2</v>
      </c>
      <c r="T963" s="218">
        <f>S963*H963</f>
        <v>2.9260999999999999E-2</v>
      </c>
      <c r="U963" s="34"/>
      <c r="V963" s="34"/>
      <c r="W963" s="34"/>
      <c r="X963" s="34"/>
      <c r="Y963" s="34"/>
      <c r="Z963" s="34"/>
      <c r="AA963" s="34"/>
      <c r="AB963" s="34"/>
      <c r="AC963" s="34"/>
      <c r="AD963" s="34"/>
      <c r="AE963" s="34"/>
      <c r="AR963" s="219" t="s">
        <v>189</v>
      </c>
      <c r="AT963" s="219" t="s">
        <v>184</v>
      </c>
      <c r="AU963" s="219" t="s">
        <v>85</v>
      </c>
      <c r="AY963" s="17" t="s">
        <v>182</v>
      </c>
      <c r="BE963" s="220">
        <f>IF(N963="základní",J963,0)</f>
        <v>0</v>
      </c>
      <c r="BF963" s="220">
        <f>IF(N963="snížená",J963,0)</f>
        <v>0</v>
      </c>
      <c r="BG963" s="220">
        <f>IF(N963="zákl. přenesená",J963,0)</f>
        <v>0</v>
      </c>
      <c r="BH963" s="220">
        <f>IF(N963="sníž. přenesená",J963,0)</f>
        <v>0</v>
      </c>
      <c r="BI963" s="220">
        <f>IF(N963="nulová",J963,0)</f>
        <v>0</v>
      </c>
      <c r="BJ963" s="17" t="s">
        <v>83</v>
      </c>
      <c r="BK963" s="220">
        <f>ROUND(I963*H963,2)</f>
        <v>0</v>
      </c>
      <c r="BL963" s="17" t="s">
        <v>189</v>
      </c>
      <c r="BM963" s="219" t="s">
        <v>1360</v>
      </c>
    </row>
    <row r="964" spans="1:65" s="13" customFormat="1">
      <c r="B964" s="221"/>
      <c r="C964" s="222"/>
      <c r="D964" s="223" t="s">
        <v>191</v>
      </c>
      <c r="E964" s="224" t="s">
        <v>1</v>
      </c>
      <c r="F964" s="225" t="s">
        <v>1361</v>
      </c>
      <c r="G964" s="222"/>
      <c r="H964" s="226">
        <v>1.0089999999999999</v>
      </c>
      <c r="I964" s="227"/>
      <c r="J964" s="222"/>
      <c r="K964" s="222"/>
      <c r="L964" s="228"/>
      <c r="M964" s="229"/>
      <c r="N964" s="230"/>
      <c r="O964" s="230"/>
      <c r="P964" s="230"/>
      <c r="Q964" s="230"/>
      <c r="R964" s="230"/>
      <c r="S964" s="230"/>
      <c r="T964" s="231"/>
      <c r="AT964" s="232" t="s">
        <v>191</v>
      </c>
      <c r="AU964" s="232" t="s">
        <v>85</v>
      </c>
      <c r="AV964" s="13" t="s">
        <v>85</v>
      </c>
      <c r="AW964" s="13" t="s">
        <v>32</v>
      </c>
      <c r="AX964" s="13" t="s">
        <v>83</v>
      </c>
      <c r="AY964" s="232" t="s">
        <v>182</v>
      </c>
    </row>
    <row r="965" spans="1:65" s="2" customFormat="1" ht="16.5" customHeight="1">
      <c r="A965" s="34"/>
      <c r="B965" s="35"/>
      <c r="C965" s="208" t="s">
        <v>1362</v>
      </c>
      <c r="D965" s="208" t="s">
        <v>184</v>
      </c>
      <c r="E965" s="209" t="s">
        <v>1363</v>
      </c>
      <c r="F965" s="210" t="s">
        <v>1364</v>
      </c>
      <c r="G965" s="211" t="s">
        <v>331</v>
      </c>
      <c r="H965" s="212">
        <v>3.58</v>
      </c>
      <c r="I965" s="213"/>
      <c r="J965" s="214">
        <f>ROUND(I965*H965,2)</f>
        <v>0</v>
      </c>
      <c r="K965" s="210" t="s">
        <v>1</v>
      </c>
      <c r="L965" s="39"/>
      <c r="M965" s="215" t="s">
        <v>1</v>
      </c>
      <c r="N965" s="216" t="s">
        <v>41</v>
      </c>
      <c r="O965" s="71"/>
      <c r="P965" s="217">
        <f>O965*H965</f>
        <v>0</v>
      </c>
      <c r="Q965" s="217">
        <v>0</v>
      </c>
      <c r="R965" s="217">
        <f>Q965*H965</f>
        <v>0</v>
      </c>
      <c r="S965" s="217">
        <v>8.9999999999999993E-3</v>
      </c>
      <c r="T965" s="218">
        <f>S965*H965</f>
        <v>3.2219999999999999E-2</v>
      </c>
      <c r="U965" s="34"/>
      <c r="V965" s="34"/>
      <c r="W965" s="34"/>
      <c r="X965" s="34"/>
      <c r="Y965" s="34"/>
      <c r="Z965" s="34"/>
      <c r="AA965" s="34"/>
      <c r="AB965" s="34"/>
      <c r="AC965" s="34"/>
      <c r="AD965" s="34"/>
      <c r="AE965" s="34"/>
      <c r="AR965" s="219" t="s">
        <v>189</v>
      </c>
      <c r="AT965" s="219" t="s">
        <v>184</v>
      </c>
      <c r="AU965" s="219" t="s">
        <v>85</v>
      </c>
      <c r="AY965" s="17" t="s">
        <v>182</v>
      </c>
      <c r="BE965" s="220">
        <f>IF(N965="základní",J965,0)</f>
        <v>0</v>
      </c>
      <c r="BF965" s="220">
        <f>IF(N965="snížená",J965,0)</f>
        <v>0</v>
      </c>
      <c r="BG965" s="220">
        <f>IF(N965="zákl. přenesená",J965,0)</f>
        <v>0</v>
      </c>
      <c r="BH965" s="220">
        <f>IF(N965="sníž. přenesená",J965,0)</f>
        <v>0</v>
      </c>
      <c r="BI965" s="220">
        <f>IF(N965="nulová",J965,0)</f>
        <v>0</v>
      </c>
      <c r="BJ965" s="17" t="s">
        <v>83</v>
      </c>
      <c r="BK965" s="220">
        <f>ROUND(I965*H965,2)</f>
        <v>0</v>
      </c>
      <c r="BL965" s="17" t="s">
        <v>189</v>
      </c>
      <c r="BM965" s="219" t="s">
        <v>1365</v>
      </c>
    </row>
    <row r="966" spans="1:65" s="13" customFormat="1">
      <c r="B966" s="221"/>
      <c r="C966" s="222"/>
      <c r="D966" s="223" t="s">
        <v>191</v>
      </c>
      <c r="E966" s="224" t="s">
        <v>1</v>
      </c>
      <c r="F966" s="225" t="s">
        <v>1366</v>
      </c>
      <c r="G966" s="222"/>
      <c r="H966" s="226">
        <v>3.58</v>
      </c>
      <c r="I966" s="227"/>
      <c r="J966" s="222"/>
      <c r="K966" s="222"/>
      <c r="L966" s="228"/>
      <c r="M966" s="229"/>
      <c r="N966" s="230"/>
      <c r="O966" s="230"/>
      <c r="P966" s="230"/>
      <c r="Q966" s="230"/>
      <c r="R966" s="230"/>
      <c r="S966" s="230"/>
      <c r="T966" s="231"/>
      <c r="AT966" s="232" t="s">
        <v>191</v>
      </c>
      <c r="AU966" s="232" t="s">
        <v>85</v>
      </c>
      <c r="AV966" s="13" t="s">
        <v>85</v>
      </c>
      <c r="AW966" s="13" t="s">
        <v>32</v>
      </c>
      <c r="AX966" s="13" t="s">
        <v>83</v>
      </c>
      <c r="AY966" s="232" t="s">
        <v>182</v>
      </c>
    </row>
    <row r="967" spans="1:65" s="2" customFormat="1" ht="21.75" customHeight="1">
      <c r="A967" s="34"/>
      <c r="B967" s="35"/>
      <c r="C967" s="208" t="s">
        <v>1367</v>
      </c>
      <c r="D967" s="208" t="s">
        <v>184</v>
      </c>
      <c r="E967" s="209" t="s">
        <v>1368</v>
      </c>
      <c r="F967" s="210" t="s">
        <v>1369</v>
      </c>
      <c r="G967" s="211" t="s">
        <v>331</v>
      </c>
      <c r="H967" s="212">
        <v>3.48</v>
      </c>
      <c r="I967" s="213"/>
      <c r="J967" s="214">
        <f>ROUND(I967*H967,2)</f>
        <v>0</v>
      </c>
      <c r="K967" s="210" t="s">
        <v>188</v>
      </c>
      <c r="L967" s="39"/>
      <c r="M967" s="215" t="s">
        <v>1</v>
      </c>
      <c r="N967" s="216" t="s">
        <v>41</v>
      </c>
      <c r="O967" s="71"/>
      <c r="P967" s="217">
        <f>O967*H967</f>
        <v>0</v>
      </c>
      <c r="Q967" s="217">
        <v>0</v>
      </c>
      <c r="R967" s="217">
        <f>Q967*H967</f>
        <v>0</v>
      </c>
      <c r="S967" s="217">
        <v>7.4999999999999997E-2</v>
      </c>
      <c r="T967" s="218">
        <f>S967*H967</f>
        <v>0.26100000000000001</v>
      </c>
      <c r="U967" s="34"/>
      <c r="V967" s="34"/>
      <c r="W967" s="34"/>
      <c r="X967" s="34"/>
      <c r="Y967" s="34"/>
      <c r="Z967" s="34"/>
      <c r="AA967" s="34"/>
      <c r="AB967" s="34"/>
      <c r="AC967" s="34"/>
      <c r="AD967" s="34"/>
      <c r="AE967" s="34"/>
      <c r="AR967" s="219" t="s">
        <v>189</v>
      </c>
      <c r="AT967" s="219" t="s">
        <v>184</v>
      </c>
      <c r="AU967" s="219" t="s">
        <v>85</v>
      </c>
      <c r="AY967" s="17" t="s">
        <v>182</v>
      </c>
      <c r="BE967" s="220">
        <f>IF(N967="základní",J967,0)</f>
        <v>0</v>
      </c>
      <c r="BF967" s="220">
        <f>IF(N967="snížená",J967,0)</f>
        <v>0</v>
      </c>
      <c r="BG967" s="220">
        <f>IF(N967="zákl. přenesená",J967,0)</f>
        <v>0</v>
      </c>
      <c r="BH967" s="220">
        <f>IF(N967="sníž. přenesená",J967,0)</f>
        <v>0</v>
      </c>
      <c r="BI967" s="220">
        <f>IF(N967="nulová",J967,0)</f>
        <v>0</v>
      </c>
      <c r="BJ967" s="17" t="s">
        <v>83</v>
      </c>
      <c r="BK967" s="220">
        <f>ROUND(I967*H967,2)</f>
        <v>0</v>
      </c>
      <c r="BL967" s="17" t="s">
        <v>189</v>
      </c>
      <c r="BM967" s="219" t="s">
        <v>1370</v>
      </c>
    </row>
    <row r="968" spans="1:65" s="13" customFormat="1">
      <c r="B968" s="221"/>
      <c r="C968" s="222"/>
      <c r="D968" s="223" t="s">
        <v>191</v>
      </c>
      <c r="E968" s="224" t="s">
        <v>1</v>
      </c>
      <c r="F968" s="225" t="s">
        <v>1371</v>
      </c>
      <c r="G968" s="222"/>
      <c r="H968" s="226">
        <v>3.48</v>
      </c>
      <c r="I968" s="227"/>
      <c r="J968" s="222"/>
      <c r="K968" s="222"/>
      <c r="L968" s="228"/>
      <c r="M968" s="229"/>
      <c r="N968" s="230"/>
      <c r="O968" s="230"/>
      <c r="P968" s="230"/>
      <c r="Q968" s="230"/>
      <c r="R968" s="230"/>
      <c r="S968" s="230"/>
      <c r="T968" s="231"/>
      <c r="AT968" s="232" t="s">
        <v>191</v>
      </c>
      <c r="AU968" s="232" t="s">
        <v>85</v>
      </c>
      <c r="AV968" s="13" t="s">
        <v>85</v>
      </c>
      <c r="AW968" s="13" t="s">
        <v>32</v>
      </c>
      <c r="AX968" s="13" t="s">
        <v>83</v>
      </c>
      <c r="AY968" s="232" t="s">
        <v>182</v>
      </c>
    </row>
    <row r="969" spans="1:65" s="2" customFormat="1" ht="21.75" customHeight="1">
      <c r="A969" s="34"/>
      <c r="B969" s="35"/>
      <c r="C969" s="208" t="s">
        <v>1372</v>
      </c>
      <c r="D969" s="208" t="s">
        <v>184</v>
      </c>
      <c r="E969" s="209" t="s">
        <v>1373</v>
      </c>
      <c r="F969" s="210" t="s">
        <v>1374</v>
      </c>
      <c r="G969" s="211" t="s">
        <v>331</v>
      </c>
      <c r="H969" s="212">
        <v>8.8710000000000004</v>
      </c>
      <c r="I969" s="213"/>
      <c r="J969" s="214">
        <f>ROUND(I969*H969,2)</f>
        <v>0</v>
      </c>
      <c r="K969" s="210" t="s">
        <v>188</v>
      </c>
      <c r="L969" s="39"/>
      <c r="M969" s="215" t="s">
        <v>1</v>
      </c>
      <c r="N969" s="216" t="s">
        <v>41</v>
      </c>
      <c r="O969" s="71"/>
      <c r="P969" s="217">
        <f>O969*H969</f>
        <v>0</v>
      </c>
      <c r="Q969" s="217">
        <v>0</v>
      </c>
      <c r="R969" s="217">
        <f>Q969*H969</f>
        <v>0</v>
      </c>
      <c r="S969" s="217">
        <v>5.8999999999999997E-2</v>
      </c>
      <c r="T969" s="218">
        <f>S969*H969</f>
        <v>0.52338899999999999</v>
      </c>
      <c r="U969" s="34"/>
      <c r="V969" s="34"/>
      <c r="W969" s="34"/>
      <c r="X969" s="34"/>
      <c r="Y969" s="34"/>
      <c r="Z969" s="34"/>
      <c r="AA969" s="34"/>
      <c r="AB969" s="34"/>
      <c r="AC969" s="34"/>
      <c r="AD969" s="34"/>
      <c r="AE969" s="34"/>
      <c r="AR969" s="219" t="s">
        <v>189</v>
      </c>
      <c r="AT969" s="219" t="s">
        <v>184</v>
      </c>
      <c r="AU969" s="219" t="s">
        <v>85</v>
      </c>
      <c r="AY969" s="17" t="s">
        <v>182</v>
      </c>
      <c r="BE969" s="220">
        <f>IF(N969="základní",J969,0)</f>
        <v>0</v>
      </c>
      <c r="BF969" s="220">
        <f>IF(N969="snížená",J969,0)</f>
        <v>0</v>
      </c>
      <c r="BG969" s="220">
        <f>IF(N969="zákl. přenesená",J969,0)</f>
        <v>0</v>
      </c>
      <c r="BH969" s="220">
        <f>IF(N969="sníž. přenesená",J969,0)</f>
        <v>0</v>
      </c>
      <c r="BI969" s="220">
        <f>IF(N969="nulová",J969,0)</f>
        <v>0</v>
      </c>
      <c r="BJ969" s="17" t="s">
        <v>83</v>
      </c>
      <c r="BK969" s="220">
        <f>ROUND(I969*H969,2)</f>
        <v>0</v>
      </c>
      <c r="BL969" s="17" t="s">
        <v>189</v>
      </c>
      <c r="BM969" s="219" t="s">
        <v>1375</v>
      </c>
    </row>
    <row r="970" spans="1:65" s="13" customFormat="1">
      <c r="B970" s="221"/>
      <c r="C970" s="222"/>
      <c r="D970" s="223" t="s">
        <v>191</v>
      </c>
      <c r="E970" s="224" t="s">
        <v>1</v>
      </c>
      <c r="F970" s="225" t="s">
        <v>1376</v>
      </c>
      <c r="G970" s="222"/>
      <c r="H970" s="226">
        <v>0.77800000000000002</v>
      </c>
      <c r="I970" s="227"/>
      <c r="J970" s="222"/>
      <c r="K970" s="222"/>
      <c r="L970" s="228"/>
      <c r="M970" s="229"/>
      <c r="N970" s="230"/>
      <c r="O970" s="230"/>
      <c r="P970" s="230"/>
      <c r="Q970" s="230"/>
      <c r="R970" s="230"/>
      <c r="S970" s="230"/>
      <c r="T970" s="231"/>
      <c r="AT970" s="232" t="s">
        <v>191</v>
      </c>
      <c r="AU970" s="232" t="s">
        <v>85</v>
      </c>
      <c r="AV970" s="13" t="s">
        <v>85</v>
      </c>
      <c r="AW970" s="13" t="s">
        <v>32</v>
      </c>
      <c r="AX970" s="13" t="s">
        <v>76</v>
      </c>
      <c r="AY970" s="232" t="s">
        <v>182</v>
      </c>
    </row>
    <row r="971" spans="1:65" s="13" customFormat="1">
      <c r="B971" s="221"/>
      <c r="C971" s="222"/>
      <c r="D971" s="223" t="s">
        <v>191</v>
      </c>
      <c r="E971" s="224" t="s">
        <v>1</v>
      </c>
      <c r="F971" s="225" t="s">
        <v>1377</v>
      </c>
      <c r="G971" s="222"/>
      <c r="H971" s="226">
        <v>5.8280000000000003</v>
      </c>
      <c r="I971" s="227"/>
      <c r="J971" s="222"/>
      <c r="K971" s="222"/>
      <c r="L971" s="228"/>
      <c r="M971" s="229"/>
      <c r="N971" s="230"/>
      <c r="O971" s="230"/>
      <c r="P971" s="230"/>
      <c r="Q971" s="230"/>
      <c r="R971" s="230"/>
      <c r="S971" s="230"/>
      <c r="T971" s="231"/>
      <c r="AT971" s="232" t="s">
        <v>191</v>
      </c>
      <c r="AU971" s="232" t="s">
        <v>85</v>
      </c>
      <c r="AV971" s="13" t="s">
        <v>85</v>
      </c>
      <c r="AW971" s="13" t="s">
        <v>32</v>
      </c>
      <c r="AX971" s="13" t="s">
        <v>76</v>
      </c>
      <c r="AY971" s="232" t="s">
        <v>182</v>
      </c>
    </row>
    <row r="972" spans="1:65" s="13" customFormat="1">
      <c r="B972" s="221"/>
      <c r="C972" s="222"/>
      <c r="D972" s="223" t="s">
        <v>191</v>
      </c>
      <c r="E972" s="224" t="s">
        <v>1</v>
      </c>
      <c r="F972" s="225" t="s">
        <v>1378</v>
      </c>
      <c r="G972" s="222"/>
      <c r="H972" s="226">
        <v>0.6</v>
      </c>
      <c r="I972" s="227"/>
      <c r="J972" s="222"/>
      <c r="K972" s="222"/>
      <c r="L972" s="228"/>
      <c r="M972" s="229"/>
      <c r="N972" s="230"/>
      <c r="O972" s="230"/>
      <c r="P972" s="230"/>
      <c r="Q972" s="230"/>
      <c r="R972" s="230"/>
      <c r="S972" s="230"/>
      <c r="T972" s="231"/>
      <c r="AT972" s="232" t="s">
        <v>191</v>
      </c>
      <c r="AU972" s="232" t="s">
        <v>85</v>
      </c>
      <c r="AV972" s="13" t="s">
        <v>85</v>
      </c>
      <c r="AW972" s="13" t="s">
        <v>32</v>
      </c>
      <c r="AX972" s="13" t="s">
        <v>76</v>
      </c>
      <c r="AY972" s="232" t="s">
        <v>182</v>
      </c>
    </row>
    <row r="973" spans="1:65" s="13" customFormat="1">
      <c r="B973" s="221"/>
      <c r="C973" s="222"/>
      <c r="D973" s="223" t="s">
        <v>191</v>
      </c>
      <c r="E973" s="224" t="s">
        <v>1</v>
      </c>
      <c r="F973" s="225" t="s">
        <v>1379</v>
      </c>
      <c r="G973" s="222"/>
      <c r="H973" s="226">
        <v>0.94499999999999995</v>
      </c>
      <c r="I973" s="227"/>
      <c r="J973" s="222"/>
      <c r="K973" s="222"/>
      <c r="L973" s="228"/>
      <c r="M973" s="229"/>
      <c r="N973" s="230"/>
      <c r="O973" s="230"/>
      <c r="P973" s="230"/>
      <c r="Q973" s="230"/>
      <c r="R973" s="230"/>
      <c r="S973" s="230"/>
      <c r="T973" s="231"/>
      <c r="AT973" s="232" t="s">
        <v>191</v>
      </c>
      <c r="AU973" s="232" t="s">
        <v>85</v>
      </c>
      <c r="AV973" s="13" t="s">
        <v>85</v>
      </c>
      <c r="AW973" s="13" t="s">
        <v>32</v>
      </c>
      <c r="AX973" s="13" t="s">
        <v>76</v>
      </c>
      <c r="AY973" s="232" t="s">
        <v>182</v>
      </c>
    </row>
    <row r="974" spans="1:65" s="13" customFormat="1">
      <c r="B974" s="221"/>
      <c r="C974" s="222"/>
      <c r="D974" s="223" t="s">
        <v>191</v>
      </c>
      <c r="E974" s="224" t="s">
        <v>1</v>
      </c>
      <c r="F974" s="225" t="s">
        <v>1380</v>
      </c>
      <c r="G974" s="222"/>
      <c r="H974" s="226">
        <v>0.72</v>
      </c>
      <c r="I974" s="227"/>
      <c r="J974" s="222"/>
      <c r="K974" s="222"/>
      <c r="L974" s="228"/>
      <c r="M974" s="229"/>
      <c r="N974" s="230"/>
      <c r="O974" s="230"/>
      <c r="P974" s="230"/>
      <c r="Q974" s="230"/>
      <c r="R974" s="230"/>
      <c r="S974" s="230"/>
      <c r="T974" s="231"/>
      <c r="AT974" s="232" t="s">
        <v>191</v>
      </c>
      <c r="AU974" s="232" t="s">
        <v>85</v>
      </c>
      <c r="AV974" s="13" t="s">
        <v>85</v>
      </c>
      <c r="AW974" s="13" t="s">
        <v>32</v>
      </c>
      <c r="AX974" s="13" t="s">
        <v>76</v>
      </c>
      <c r="AY974" s="232" t="s">
        <v>182</v>
      </c>
    </row>
    <row r="975" spans="1:65" s="15" customFormat="1">
      <c r="B975" s="244"/>
      <c r="C975" s="245"/>
      <c r="D975" s="223" t="s">
        <v>191</v>
      </c>
      <c r="E975" s="246" t="s">
        <v>1</v>
      </c>
      <c r="F975" s="247" t="s">
        <v>202</v>
      </c>
      <c r="G975" s="245"/>
      <c r="H975" s="248">
        <v>8.8710000000000004</v>
      </c>
      <c r="I975" s="249"/>
      <c r="J975" s="245"/>
      <c r="K975" s="245"/>
      <c r="L975" s="250"/>
      <c r="M975" s="251"/>
      <c r="N975" s="252"/>
      <c r="O975" s="252"/>
      <c r="P975" s="252"/>
      <c r="Q975" s="252"/>
      <c r="R975" s="252"/>
      <c r="S975" s="252"/>
      <c r="T975" s="253"/>
      <c r="AT975" s="254" t="s">
        <v>191</v>
      </c>
      <c r="AU975" s="254" t="s">
        <v>85</v>
      </c>
      <c r="AV975" s="15" t="s">
        <v>189</v>
      </c>
      <c r="AW975" s="15" t="s">
        <v>32</v>
      </c>
      <c r="AX975" s="15" t="s">
        <v>83</v>
      </c>
      <c r="AY975" s="254" t="s">
        <v>182</v>
      </c>
    </row>
    <row r="976" spans="1:65" s="2" customFormat="1" ht="16.5" customHeight="1">
      <c r="A976" s="34"/>
      <c r="B976" s="35"/>
      <c r="C976" s="208" t="s">
        <v>1381</v>
      </c>
      <c r="D976" s="208" t="s">
        <v>184</v>
      </c>
      <c r="E976" s="209" t="s">
        <v>1382</v>
      </c>
      <c r="F976" s="210" t="s">
        <v>1383</v>
      </c>
      <c r="G976" s="211" t="s">
        <v>331</v>
      </c>
      <c r="H976" s="212">
        <v>6.75</v>
      </c>
      <c r="I976" s="213"/>
      <c r="J976" s="214">
        <f>ROUND(I976*H976,2)</f>
        <v>0</v>
      </c>
      <c r="K976" s="210" t="s">
        <v>188</v>
      </c>
      <c r="L976" s="39"/>
      <c r="M976" s="215" t="s">
        <v>1</v>
      </c>
      <c r="N976" s="216" t="s">
        <v>41</v>
      </c>
      <c r="O976" s="71"/>
      <c r="P976" s="217">
        <f>O976*H976</f>
        <v>0</v>
      </c>
      <c r="Q976" s="217">
        <v>0</v>
      </c>
      <c r="R976" s="217">
        <f>Q976*H976</f>
        <v>0</v>
      </c>
      <c r="S976" s="217">
        <v>0.375</v>
      </c>
      <c r="T976" s="218">
        <f>S976*H976</f>
        <v>2.53125</v>
      </c>
      <c r="U976" s="34"/>
      <c r="V976" s="34"/>
      <c r="W976" s="34"/>
      <c r="X976" s="34"/>
      <c r="Y976" s="34"/>
      <c r="Z976" s="34"/>
      <c r="AA976" s="34"/>
      <c r="AB976" s="34"/>
      <c r="AC976" s="34"/>
      <c r="AD976" s="34"/>
      <c r="AE976" s="34"/>
      <c r="AR976" s="219" t="s">
        <v>189</v>
      </c>
      <c r="AT976" s="219" t="s">
        <v>184</v>
      </c>
      <c r="AU976" s="219" t="s">
        <v>85</v>
      </c>
      <c r="AY976" s="17" t="s">
        <v>182</v>
      </c>
      <c r="BE976" s="220">
        <f>IF(N976="základní",J976,0)</f>
        <v>0</v>
      </c>
      <c r="BF976" s="220">
        <f>IF(N976="snížená",J976,0)</f>
        <v>0</v>
      </c>
      <c r="BG976" s="220">
        <f>IF(N976="zákl. přenesená",J976,0)</f>
        <v>0</v>
      </c>
      <c r="BH976" s="220">
        <f>IF(N976="sníž. přenesená",J976,0)</f>
        <v>0</v>
      </c>
      <c r="BI976" s="220">
        <f>IF(N976="nulová",J976,0)</f>
        <v>0</v>
      </c>
      <c r="BJ976" s="17" t="s">
        <v>83</v>
      </c>
      <c r="BK976" s="220">
        <f>ROUND(I976*H976,2)</f>
        <v>0</v>
      </c>
      <c r="BL976" s="17" t="s">
        <v>189</v>
      </c>
      <c r="BM976" s="219" t="s">
        <v>1384</v>
      </c>
    </row>
    <row r="977" spans="1:65" s="13" customFormat="1">
      <c r="B977" s="221"/>
      <c r="C977" s="222"/>
      <c r="D977" s="223" t="s">
        <v>191</v>
      </c>
      <c r="E977" s="224" t="s">
        <v>1</v>
      </c>
      <c r="F977" s="225" t="s">
        <v>1385</v>
      </c>
      <c r="G977" s="222"/>
      <c r="H977" s="226">
        <v>6.75</v>
      </c>
      <c r="I977" s="227"/>
      <c r="J977" s="222"/>
      <c r="K977" s="222"/>
      <c r="L977" s="228"/>
      <c r="M977" s="229"/>
      <c r="N977" s="230"/>
      <c r="O977" s="230"/>
      <c r="P977" s="230"/>
      <c r="Q977" s="230"/>
      <c r="R977" s="230"/>
      <c r="S977" s="230"/>
      <c r="T977" s="231"/>
      <c r="AT977" s="232" t="s">
        <v>191</v>
      </c>
      <c r="AU977" s="232" t="s">
        <v>85</v>
      </c>
      <c r="AV977" s="13" t="s">
        <v>85</v>
      </c>
      <c r="AW977" s="13" t="s">
        <v>32</v>
      </c>
      <c r="AX977" s="13" t="s">
        <v>83</v>
      </c>
      <c r="AY977" s="232" t="s">
        <v>182</v>
      </c>
    </row>
    <row r="978" spans="1:65" s="2" customFormat="1" ht="16.5" customHeight="1">
      <c r="A978" s="34"/>
      <c r="B978" s="35"/>
      <c r="C978" s="208" t="s">
        <v>1386</v>
      </c>
      <c r="D978" s="208" t="s">
        <v>184</v>
      </c>
      <c r="E978" s="209" t="s">
        <v>1387</v>
      </c>
      <c r="F978" s="210" t="s">
        <v>1388</v>
      </c>
      <c r="G978" s="211" t="s">
        <v>331</v>
      </c>
      <c r="H978" s="212">
        <v>0.99199999999999999</v>
      </c>
      <c r="I978" s="213"/>
      <c r="J978" s="214">
        <f>ROUND(I978*H978,2)</f>
        <v>0</v>
      </c>
      <c r="K978" s="210" t="s">
        <v>188</v>
      </c>
      <c r="L978" s="39"/>
      <c r="M978" s="215" t="s">
        <v>1</v>
      </c>
      <c r="N978" s="216" t="s">
        <v>41</v>
      </c>
      <c r="O978" s="71"/>
      <c r="P978" s="217">
        <f>O978*H978</f>
        <v>0</v>
      </c>
      <c r="Q978" s="217">
        <v>0</v>
      </c>
      <c r="R978" s="217">
        <f>Q978*H978</f>
        <v>0</v>
      </c>
      <c r="S978" s="217">
        <v>7.4999999999999997E-2</v>
      </c>
      <c r="T978" s="218">
        <f>S978*H978</f>
        <v>7.4399999999999994E-2</v>
      </c>
      <c r="U978" s="34"/>
      <c r="V978" s="34"/>
      <c r="W978" s="34"/>
      <c r="X978" s="34"/>
      <c r="Y978" s="34"/>
      <c r="Z978" s="34"/>
      <c r="AA978" s="34"/>
      <c r="AB978" s="34"/>
      <c r="AC978" s="34"/>
      <c r="AD978" s="34"/>
      <c r="AE978" s="34"/>
      <c r="AR978" s="219" t="s">
        <v>189</v>
      </c>
      <c r="AT978" s="219" t="s">
        <v>184</v>
      </c>
      <c r="AU978" s="219" t="s">
        <v>85</v>
      </c>
      <c r="AY978" s="17" t="s">
        <v>182</v>
      </c>
      <c r="BE978" s="220">
        <f>IF(N978="základní",J978,0)</f>
        <v>0</v>
      </c>
      <c r="BF978" s="220">
        <f>IF(N978="snížená",J978,0)</f>
        <v>0</v>
      </c>
      <c r="BG978" s="220">
        <f>IF(N978="zákl. přenesená",J978,0)</f>
        <v>0</v>
      </c>
      <c r="BH978" s="220">
        <f>IF(N978="sníž. přenesená",J978,0)</f>
        <v>0</v>
      </c>
      <c r="BI978" s="220">
        <f>IF(N978="nulová",J978,0)</f>
        <v>0</v>
      </c>
      <c r="BJ978" s="17" t="s">
        <v>83</v>
      </c>
      <c r="BK978" s="220">
        <f>ROUND(I978*H978,2)</f>
        <v>0</v>
      </c>
      <c r="BL978" s="17" t="s">
        <v>189</v>
      </c>
      <c r="BM978" s="219" t="s">
        <v>1389</v>
      </c>
    </row>
    <row r="979" spans="1:65" s="13" customFormat="1">
      <c r="B979" s="221"/>
      <c r="C979" s="222"/>
      <c r="D979" s="223" t="s">
        <v>191</v>
      </c>
      <c r="E979" s="224" t="s">
        <v>1</v>
      </c>
      <c r="F979" s="225" t="s">
        <v>1390</v>
      </c>
      <c r="G979" s="222"/>
      <c r="H979" s="226">
        <v>0.99199999999999999</v>
      </c>
      <c r="I979" s="227"/>
      <c r="J979" s="222"/>
      <c r="K979" s="222"/>
      <c r="L979" s="228"/>
      <c r="M979" s="229"/>
      <c r="N979" s="230"/>
      <c r="O979" s="230"/>
      <c r="P979" s="230"/>
      <c r="Q979" s="230"/>
      <c r="R979" s="230"/>
      <c r="S979" s="230"/>
      <c r="T979" s="231"/>
      <c r="AT979" s="232" t="s">
        <v>191</v>
      </c>
      <c r="AU979" s="232" t="s">
        <v>85</v>
      </c>
      <c r="AV979" s="13" t="s">
        <v>85</v>
      </c>
      <c r="AW979" s="13" t="s">
        <v>32</v>
      </c>
      <c r="AX979" s="13" t="s">
        <v>83</v>
      </c>
      <c r="AY979" s="232" t="s">
        <v>182</v>
      </c>
    </row>
    <row r="980" spans="1:65" s="2" customFormat="1" ht="16.5" customHeight="1">
      <c r="A980" s="34"/>
      <c r="B980" s="35"/>
      <c r="C980" s="208" t="s">
        <v>1391</v>
      </c>
      <c r="D980" s="208" t="s">
        <v>184</v>
      </c>
      <c r="E980" s="209" t="s">
        <v>1392</v>
      </c>
      <c r="F980" s="210" t="s">
        <v>1393</v>
      </c>
      <c r="G980" s="211" t="s">
        <v>331</v>
      </c>
      <c r="H980" s="212">
        <v>15.366</v>
      </c>
      <c r="I980" s="213"/>
      <c r="J980" s="214">
        <f>ROUND(I980*H980,2)</f>
        <v>0</v>
      </c>
      <c r="K980" s="210" t="s">
        <v>188</v>
      </c>
      <c r="L980" s="39"/>
      <c r="M980" s="215" t="s">
        <v>1</v>
      </c>
      <c r="N980" s="216" t="s">
        <v>41</v>
      </c>
      <c r="O980" s="71"/>
      <c r="P980" s="217">
        <f>O980*H980</f>
        <v>0</v>
      </c>
      <c r="Q980" s="217">
        <v>0</v>
      </c>
      <c r="R980" s="217">
        <f>Q980*H980</f>
        <v>0</v>
      </c>
      <c r="S980" s="217">
        <v>7.5999999999999998E-2</v>
      </c>
      <c r="T980" s="218">
        <f>S980*H980</f>
        <v>1.167816</v>
      </c>
      <c r="U980" s="34"/>
      <c r="V980" s="34"/>
      <c r="W980" s="34"/>
      <c r="X980" s="34"/>
      <c r="Y980" s="34"/>
      <c r="Z980" s="34"/>
      <c r="AA980" s="34"/>
      <c r="AB980" s="34"/>
      <c r="AC980" s="34"/>
      <c r="AD980" s="34"/>
      <c r="AE980" s="34"/>
      <c r="AR980" s="219" t="s">
        <v>189</v>
      </c>
      <c r="AT980" s="219" t="s">
        <v>184</v>
      </c>
      <c r="AU980" s="219" t="s">
        <v>85</v>
      </c>
      <c r="AY980" s="17" t="s">
        <v>182</v>
      </c>
      <c r="BE980" s="220">
        <f>IF(N980="základní",J980,0)</f>
        <v>0</v>
      </c>
      <c r="BF980" s="220">
        <f>IF(N980="snížená",J980,0)</f>
        <v>0</v>
      </c>
      <c r="BG980" s="220">
        <f>IF(N980="zákl. přenesená",J980,0)</f>
        <v>0</v>
      </c>
      <c r="BH980" s="220">
        <f>IF(N980="sníž. přenesená",J980,0)</f>
        <v>0</v>
      </c>
      <c r="BI980" s="220">
        <f>IF(N980="nulová",J980,0)</f>
        <v>0</v>
      </c>
      <c r="BJ980" s="17" t="s">
        <v>83</v>
      </c>
      <c r="BK980" s="220">
        <f>ROUND(I980*H980,2)</f>
        <v>0</v>
      </c>
      <c r="BL980" s="17" t="s">
        <v>189</v>
      </c>
      <c r="BM980" s="219" t="s">
        <v>1394</v>
      </c>
    </row>
    <row r="981" spans="1:65" s="13" customFormat="1">
      <c r="B981" s="221"/>
      <c r="C981" s="222"/>
      <c r="D981" s="223" t="s">
        <v>191</v>
      </c>
      <c r="E981" s="224" t="s">
        <v>1</v>
      </c>
      <c r="F981" s="225" t="s">
        <v>1395</v>
      </c>
      <c r="G981" s="222"/>
      <c r="H981" s="226">
        <v>7.0919999999999996</v>
      </c>
      <c r="I981" s="227"/>
      <c r="J981" s="222"/>
      <c r="K981" s="222"/>
      <c r="L981" s="228"/>
      <c r="M981" s="229"/>
      <c r="N981" s="230"/>
      <c r="O981" s="230"/>
      <c r="P981" s="230"/>
      <c r="Q981" s="230"/>
      <c r="R981" s="230"/>
      <c r="S981" s="230"/>
      <c r="T981" s="231"/>
      <c r="AT981" s="232" t="s">
        <v>191</v>
      </c>
      <c r="AU981" s="232" t="s">
        <v>85</v>
      </c>
      <c r="AV981" s="13" t="s">
        <v>85</v>
      </c>
      <c r="AW981" s="13" t="s">
        <v>32</v>
      </c>
      <c r="AX981" s="13" t="s">
        <v>76</v>
      </c>
      <c r="AY981" s="232" t="s">
        <v>182</v>
      </c>
    </row>
    <row r="982" spans="1:65" s="13" customFormat="1">
      <c r="B982" s="221"/>
      <c r="C982" s="222"/>
      <c r="D982" s="223" t="s">
        <v>191</v>
      </c>
      <c r="E982" s="224" t="s">
        <v>1</v>
      </c>
      <c r="F982" s="225" t="s">
        <v>1396</v>
      </c>
      <c r="G982" s="222"/>
      <c r="H982" s="226">
        <v>2.3639999999999999</v>
      </c>
      <c r="I982" s="227"/>
      <c r="J982" s="222"/>
      <c r="K982" s="222"/>
      <c r="L982" s="228"/>
      <c r="M982" s="229"/>
      <c r="N982" s="230"/>
      <c r="O982" s="230"/>
      <c r="P982" s="230"/>
      <c r="Q982" s="230"/>
      <c r="R982" s="230"/>
      <c r="S982" s="230"/>
      <c r="T982" s="231"/>
      <c r="AT982" s="232" t="s">
        <v>191</v>
      </c>
      <c r="AU982" s="232" t="s">
        <v>85</v>
      </c>
      <c r="AV982" s="13" t="s">
        <v>85</v>
      </c>
      <c r="AW982" s="13" t="s">
        <v>32</v>
      </c>
      <c r="AX982" s="13" t="s">
        <v>76</v>
      </c>
      <c r="AY982" s="232" t="s">
        <v>182</v>
      </c>
    </row>
    <row r="983" spans="1:65" s="13" customFormat="1">
      <c r="B983" s="221"/>
      <c r="C983" s="222"/>
      <c r="D983" s="223" t="s">
        <v>191</v>
      </c>
      <c r="E983" s="224" t="s">
        <v>1</v>
      </c>
      <c r="F983" s="225" t="s">
        <v>1397</v>
      </c>
      <c r="G983" s="222"/>
      <c r="H983" s="226">
        <v>4.1369999999999996</v>
      </c>
      <c r="I983" s="227"/>
      <c r="J983" s="222"/>
      <c r="K983" s="222"/>
      <c r="L983" s="228"/>
      <c r="M983" s="229"/>
      <c r="N983" s="230"/>
      <c r="O983" s="230"/>
      <c r="P983" s="230"/>
      <c r="Q983" s="230"/>
      <c r="R983" s="230"/>
      <c r="S983" s="230"/>
      <c r="T983" s="231"/>
      <c r="AT983" s="232" t="s">
        <v>191</v>
      </c>
      <c r="AU983" s="232" t="s">
        <v>85</v>
      </c>
      <c r="AV983" s="13" t="s">
        <v>85</v>
      </c>
      <c r="AW983" s="13" t="s">
        <v>32</v>
      </c>
      <c r="AX983" s="13" t="s">
        <v>76</v>
      </c>
      <c r="AY983" s="232" t="s">
        <v>182</v>
      </c>
    </row>
    <row r="984" spans="1:65" s="13" customFormat="1">
      <c r="B984" s="221"/>
      <c r="C984" s="222"/>
      <c r="D984" s="223" t="s">
        <v>191</v>
      </c>
      <c r="E984" s="224" t="s">
        <v>1</v>
      </c>
      <c r="F984" s="225" t="s">
        <v>1398</v>
      </c>
      <c r="G984" s="222"/>
      <c r="H984" s="226">
        <v>1.7729999999999999</v>
      </c>
      <c r="I984" s="227"/>
      <c r="J984" s="222"/>
      <c r="K984" s="222"/>
      <c r="L984" s="228"/>
      <c r="M984" s="229"/>
      <c r="N984" s="230"/>
      <c r="O984" s="230"/>
      <c r="P984" s="230"/>
      <c r="Q984" s="230"/>
      <c r="R984" s="230"/>
      <c r="S984" s="230"/>
      <c r="T984" s="231"/>
      <c r="AT984" s="232" t="s">
        <v>191</v>
      </c>
      <c r="AU984" s="232" t="s">
        <v>85</v>
      </c>
      <c r="AV984" s="13" t="s">
        <v>85</v>
      </c>
      <c r="AW984" s="13" t="s">
        <v>32</v>
      </c>
      <c r="AX984" s="13" t="s">
        <v>76</v>
      </c>
      <c r="AY984" s="232" t="s">
        <v>182</v>
      </c>
    </row>
    <row r="985" spans="1:65" s="15" customFormat="1">
      <c r="B985" s="244"/>
      <c r="C985" s="245"/>
      <c r="D985" s="223" t="s">
        <v>191</v>
      </c>
      <c r="E985" s="246" t="s">
        <v>1</v>
      </c>
      <c r="F985" s="247" t="s">
        <v>202</v>
      </c>
      <c r="G985" s="245"/>
      <c r="H985" s="248">
        <v>15.366</v>
      </c>
      <c r="I985" s="249"/>
      <c r="J985" s="245"/>
      <c r="K985" s="245"/>
      <c r="L985" s="250"/>
      <c r="M985" s="251"/>
      <c r="N985" s="252"/>
      <c r="O985" s="252"/>
      <c r="P985" s="252"/>
      <c r="Q985" s="252"/>
      <c r="R985" s="252"/>
      <c r="S985" s="252"/>
      <c r="T985" s="253"/>
      <c r="AT985" s="254" t="s">
        <v>191</v>
      </c>
      <c r="AU985" s="254" t="s">
        <v>85</v>
      </c>
      <c r="AV985" s="15" t="s">
        <v>189</v>
      </c>
      <c r="AW985" s="15" t="s">
        <v>32</v>
      </c>
      <c r="AX985" s="15" t="s">
        <v>83</v>
      </c>
      <c r="AY985" s="254" t="s">
        <v>182</v>
      </c>
    </row>
    <row r="986" spans="1:65" s="2" customFormat="1" ht="16.5" customHeight="1">
      <c r="A986" s="34"/>
      <c r="B986" s="35"/>
      <c r="C986" s="208" t="s">
        <v>1399</v>
      </c>
      <c r="D986" s="208" t="s">
        <v>184</v>
      </c>
      <c r="E986" s="209" t="s">
        <v>1400</v>
      </c>
      <c r="F986" s="210" t="s">
        <v>1401</v>
      </c>
      <c r="G986" s="211" t="s">
        <v>187</v>
      </c>
      <c r="H986" s="212">
        <v>1.5309999999999999</v>
      </c>
      <c r="I986" s="213"/>
      <c r="J986" s="214">
        <f>ROUND(I986*H986,2)</f>
        <v>0</v>
      </c>
      <c r="K986" s="210" t="s">
        <v>188</v>
      </c>
      <c r="L986" s="39"/>
      <c r="M986" s="215" t="s">
        <v>1</v>
      </c>
      <c r="N986" s="216" t="s">
        <v>41</v>
      </c>
      <c r="O986" s="71"/>
      <c r="P986" s="217">
        <f>O986*H986</f>
        <v>0</v>
      </c>
      <c r="Q986" s="217">
        <v>0</v>
      </c>
      <c r="R986" s="217">
        <f>Q986*H986</f>
        <v>0</v>
      </c>
      <c r="S986" s="217">
        <v>2.5</v>
      </c>
      <c r="T986" s="218">
        <f>S986*H986</f>
        <v>3.8274999999999997</v>
      </c>
      <c r="U986" s="34"/>
      <c r="V986" s="34"/>
      <c r="W986" s="34"/>
      <c r="X986" s="34"/>
      <c r="Y986" s="34"/>
      <c r="Z986" s="34"/>
      <c r="AA986" s="34"/>
      <c r="AB986" s="34"/>
      <c r="AC986" s="34"/>
      <c r="AD986" s="34"/>
      <c r="AE986" s="34"/>
      <c r="AR986" s="219" t="s">
        <v>189</v>
      </c>
      <c r="AT986" s="219" t="s">
        <v>184</v>
      </c>
      <c r="AU986" s="219" t="s">
        <v>85</v>
      </c>
      <c r="AY986" s="17" t="s">
        <v>182</v>
      </c>
      <c r="BE986" s="220">
        <f>IF(N986="základní",J986,0)</f>
        <v>0</v>
      </c>
      <c r="BF986" s="220">
        <f>IF(N986="snížená",J986,0)</f>
        <v>0</v>
      </c>
      <c r="BG986" s="220">
        <f>IF(N986="zákl. přenesená",J986,0)</f>
        <v>0</v>
      </c>
      <c r="BH986" s="220">
        <f>IF(N986="sníž. přenesená",J986,0)</f>
        <v>0</v>
      </c>
      <c r="BI986" s="220">
        <f>IF(N986="nulová",J986,0)</f>
        <v>0</v>
      </c>
      <c r="BJ986" s="17" t="s">
        <v>83</v>
      </c>
      <c r="BK986" s="220">
        <f>ROUND(I986*H986,2)</f>
        <v>0</v>
      </c>
      <c r="BL986" s="17" t="s">
        <v>189</v>
      </c>
      <c r="BM986" s="219" t="s">
        <v>1402</v>
      </c>
    </row>
    <row r="987" spans="1:65" s="13" customFormat="1">
      <c r="B987" s="221"/>
      <c r="C987" s="222"/>
      <c r="D987" s="223" t="s">
        <v>191</v>
      </c>
      <c r="E987" s="224" t="s">
        <v>1</v>
      </c>
      <c r="F987" s="225" t="s">
        <v>1403</v>
      </c>
      <c r="G987" s="222"/>
      <c r="H987" s="226">
        <v>1.3</v>
      </c>
      <c r="I987" s="227"/>
      <c r="J987" s="222"/>
      <c r="K987" s="222"/>
      <c r="L987" s="228"/>
      <c r="M987" s="229"/>
      <c r="N987" s="230"/>
      <c r="O987" s="230"/>
      <c r="P987" s="230"/>
      <c r="Q987" s="230"/>
      <c r="R987" s="230"/>
      <c r="S987" s="230"/>
      <c r="T987" s="231"/>
      <c r="AT987" s="232" t="s">
        <v>191</v>
      </c>
      <c r="AU987" s="232" t="s">
        <v>85</v>
      </c>
      <c r="AV987" s="13" t="s">
        <v>85</v>
      </c>
      <c r="AW987" s="13" t="s">
        <v>32</v>
      </c>
      <c r="AX987" s="13" t="s">
        <v>76</v>
      </c>
      <c r="AY987" s="232" t="s">
        <v>182</v>
      </c>
    </row>
    <row r="988" spans="1:65" s="13" customFormat="1">
      <c r="B988" s="221"/>
      <c r="C988" s="222"/>
      <c r="D988" s="223" t="s">
        <v>191</v>
      </c>
      <c r="E988" s="224" t="s">
        <v>1</v>
      </c>
      <c r="F988" s="225" t="s">
        <v>1404</v>
      </c>
      <c r="G988" s="222"/>
      <c r="H988" s="226">
        <v>0.23100000000000001</v>
      </c>
      <c r="I988" s="227"/>
      <c r="J988" s="222"/>
      <c r="K988" s="222"/>
      <c r="L988" s="228"/>
      <c r="M988" s="229"/>
      <c r="N988" s="230"/>
      <c r="O988" s="230"/>
      <c r="P988" s="230"/>
      <c r="Q988" s="230"/>
      <c r="R988" s="230"/>
      <c r="S988" s="230"/>
      <c r="T988" s="231"/>
      <c r="AT988" s="232" t="s">
        <v>191</v>
      </c>
      <c r="AU988" s="232" t="s">
        <v>85</v>
      </c>
      <c r="AV988" s="13" t="s">
        <v>85</v>
      </c>
      <c r="AW988" s="13" t="s">
        <v>32</v>
      </c>
      <c r="AX988" s="13" t="s">
        <v>76</v>
      </c>
      <c r="AY988" s="232" t="s">
        <v>182</v>
      </c>
    </row>
    <row r="989" spans="1:65" s="15" customFormat="1">
      <c r="B989" s="244"/>
      <c r="C989" s="245"/>
      <c r="D989" s="223" t="s">
        <v>191</v>
      </c>
      <c r="E989" s="246" t="s">
        <v>1</v>
      </c>
      <c r="F989" s="247" t="s">
        <v>202</v>
      </c>
      <c r="G989" s="245"/>
      <c r="H989" s="248">
        <v>1.5310000000000001</v>
      </c>
      <c r="I989" s="249"/>
      <c r="J989" s="245"/>
      <c r="K989" s="245"/>
      <c r="L989" s="250"/>
      <c r="M989" s="251"/>
      <c r="N989" s="252"/>
      <c r="O989" s="252"/>
      <c r="P989" s="252"/>
      <c r="Q989" s="252"/>
      <c r="R989" s="252"/>
      <c r="S989" s="252"/>
      <c r="T989" s="253"/>
      <c r="AT989" s="254" t="s">
        <v>191</v>
      </c>
      <c r="AU989" s="254" t="s">
        <v>85</v>
      </c>
      <c r="AV989" s="15" t="s">
        <v>189</v>
      </c>
      <c r="AW989" s="15" t="s">
        <v>32</v>
      </c>
      <c r="AX989" s="15" t="s">
        <v>83</v>
      </c>
      <c r="AY989" s="254" t="s">
        <v>182</v>
      </c>
    </row>
    <row r="990" spans="1:65" s="2" customFormat="1" ht="16.5" customHeight="1">
      <c r="A990" s="34"/>
      <c r="B990" s="35"/>
      <c r="C990" s="208" t="s">
        <v>1405</v>
      </c>
      <c r="D990" s="208" t="s">
        <v>184</v>
      </c>
      <c r="E990" s="209" t="s">
        <v>1406</v>
      </c>
      <c r="F990" s="210" t="s">
        <v>1407</v>
      </c>
      <c r="G990" s="211" t="s">
        <v>414</v>
      </c>
      <c r="H990" s="212">
        <v>1</v>
      </c>
      <c r="I990" s="213"/>
      <c r="J990" s="214">
        <f>ROUND(I990*H990,2)</f>
        <v>0</v>
      </c>
      <c r="K990" s="210" t="s">
        <v>188</v>
      </c>
      <c r="L990" s="39"/>
      <c r="M990" s="215" t="s">
        <v>1</v>
      </c>
      <c r="N990" s="216" t="s">
        <v>41</v>
      </c>
      <c r="O990" s="71"/>
      <c r="P990" s="217">
        <f>O990*H990</f>
        <v>0</v>
      </c>
      <c r="Q990" s="217">
        <v>0</v>
      </c>
      <c r="R990" s="217">
        <f>Q990*H990</f>
        <v>0</v>
      </c>
      <c r="S990" s="217">
        <v>2E-3</v>
      </c>
      <c r="T990" s="218">
        <f>S990*H990</f>
        <v>2E-3</v>
      </c>
      <c r="U990" s="34"/>
      <c r="V990" s="34"/>
      <c r="W990" s="34"/>
      <c r="X990" s="34"/>
      <c r="Y990" s="34"/>
      <c r="Z990" s="34"/>
      <c r="AA990" s="34"/>
      <c r="AB990" s="34"/>
      <c r="AC990" s="34"/>
      <c r="AD990" s="34"/>
      <c r="AE990" s="34"/>
      <c r="AR990" s="219" t="s">
        <v>189</v>
      </c>
      <c r="AT990" s="219" t="s">
        <v>184</v>
      </c>
      <c r="AU990" s="219" t="s">
        <v>85</v>
      </c>
      <c r="AY990" s="17" t="s">
        <v>182</v>
      </c>
      <c r="BE990" s="220">
        <f>IF(N990="základní",J990,0)</f>
        <v>0</v>
      </c>
      <c r="BF990" s="220">
        <f>IF(N990="snížená",J990,0)</f>
        <v>0</v>
      </c>
      <c r="BG990" s="220">
        <f>IF(N990="zákl. přenesená",J990,0)</f>
        <v>0</v>
      </c>
      <c r="BH990" s="220">
        <f>IF(N990="sníž. přenesená",J990,0)</f>
        <v>0</v>
      </c>
      <c r="BI990" s="220">
        <f>IF(N990="nulová",J990,0)</f>
        <v>0</v>
      </c>
      <c r="BJ990" s="17" t="s">
        <v>83</v>
      </c>
      <c r="BK990" s="220">
        <f>ROUND(I990*H990,2)</f>
        <v>0</v>
      </c>
      <c r="BL990" s="17" t="s">
        <v>189</v>
      </c>
      <c r="BM990" s="219" t="s">
        <v>1408</v>
      </c>
    </row>
    <row r="991" spans="1:65" s="13" customFormat="1">
      <c r="B991" s="221"/>
      <c r="C991" s="222"/>
      <c r="D991" s="223" t="s">
        <v>191</v>
      </c>
      <c r="E991" s="224" t="s">
        <v>1</v>
      </c>
      <c r="F991" s="225" t="s">
        <v>1409</v>
      </c>
      <c r="G991" s="222"/>
      <c r="H991" s="226">
        <v>1</v>
      </c>
      <c r="I991" s="227"/>
      <c r="J991" s="222"/>
      <c r="K991" s="222"/>
      <c r="L991" s="228"/>
      <c r="M991" s="229"/>
      <c r="N991" s="230"/>
      <c r="O991" s="230"/>
      <c r="P991" s="230"/>
      <c r="Q991" s="230"/>
      <c r="R991" s="230"/>
      <c r="S991" s="230"/>
      <c r="T991" s="231"/>
      <c r="AT991" s="232" t="s">
        <v>191</v>
      </c>
      <c r="AU991" s="232" t="s">
        <v>85</v>
      </c>
      <c r="AV991" s="13" t="s">
        <v>85</v>
      </c>
      <c r="AW991" s="13" t="s">
        <v>32</v>
      </c>
      <c r="AX991" s="13" t="s">
        <v>83</v>
      </c>
      <c r="AY991" s="232" t="s">
        <v>182</v>
      </c>
    </row>
    <row r="992" spans="1:65" s="2" customFormat="1" ht="16.5" customHeight="1">
      <c r="A992" s="34"/>
      <c r="B992" s="35"/>
      <c r="C992" s="208" t="s">
        <v>1410</v>
      </c>
      <c r="D992" s="208" t="s">
        <v>184</v>
      </c>
      <c r="E992" s="209" t="s">
        <v>1411</v>
      </c>
      <c r="F992" s="210" t="s">
        <v>1412</v>
      </c>
      <c r="G992" s="211" t="s">
        <v>414</v>
      </c>
      <c r="H992" s="212">
        <v>6</v>
      </c>
      <c r="I992" s="213"/>
      <c r="J992" s="214">
        <f>ROUND(I992*H992,2)</f>
        <v>0</v>
      </c>
      <c r="K992" s="210" t="s">
        <v>188</v>
      </c>
      <c r="L992" s="39"/>
      <c r="M992" s="215" t="s">
        <v>1</v>
      </c>
      <c r="N992" s="216" t="s">
        <v>41</v>
      </c>
      <c r="O992" s="71"/>
      <c r="P992" s="217">
        <f>O992*H992</f>
        <v>0</v>
      </c>
      <c r="Q992" s="217">
        <v>0</v>
      </c>
      <c r="R992" s="217">
        <f>Q992*H992</f>
        <v>0</v>
      </c>
      <c r="S992" s="217">
        <v>8.0000000000000002E-3</v>
      </c>
      <c r="T992" s="218">
        <f>S992*H992</f>
        <v>4.8000000000000001E-2</v>
      </c>
      <c r="U992" s="34"/>
      <c r="V992" s="34"/>
      <c r="W992" s="34"/>
      <c r="X992" s="34"/>
      <c r="Y992" s="34"/>
      <c r="Z992" s="34"/>
      <c r="AA992" s="34"/>
      <c r="AB992" s="34"/>
      <c r="AC992" s="34"/>
      <c r="AD992" s="34"/>
      <c r="AE992" s="34"/>
      <c r="AR992" s="219" t="s">
        <v>189</v>
      </c>
      <c r="AT992" s="219" t="s">
        <v>184</v>
      </c>
      <c r="AU992" s="219" t="s">
        <v>85</v>
      </c>
      <c r="AY992" s="17" t="s">
        <v>182</v>
      </c>
      <c r="BE992" s="220">
        <f>IF(N992="základní",J992,0)</f>
        <v>0</v>
      </c>
      <c r="BF992" s="220">
        <f>IF(N992="snížená",J992,0)</f>
        <v>0</v>
      </c>
      <c r="BG992" s="220">
        <f>IF(N992="zákl. přenesená",J992,0)</f>
        <v>0</v>
      </c>
      <c r="BH992" s="220">
        <f>IF(N992="sníž. přenesená",J992,0)</f>
        <v>0</v>
      </c>
      <c r="BI992" s="220">
        <f>IF(N992="nulová",J992,0)</f>
        <v>0</v>
      </c>
      <c r="BJ992" s="17" t="s">
        <v>83</v>
      </c>
      <c r="BK992" s="220">
        <f>ROUND(I992*H992,2)</f>
        <v>0</v>
      </c>
      <c r="BL992" s="17" t="s">
        <v>189</v>
      </c>
      <c r="BM992" s="219" t="s">
        <v>1413</v>
      </c>
    </row>
    <row r="993" spans="1:65" s="13" customFormat="1">
      <c r="B993" s="221"/>
      <c r="C993" s="222"/>
      <c r="D993" s="223" t="s">
        <v>191</v>
      </c>
      <c r="E993" s="224" t="s">
        <v>1</v>
      </c>
      <c r="F993" s="225" t="s">
        <v>1409</v>
      </c>
      <c r="G993" s="222"/>
      <c r="H993" s="226">
        <v>1</v>
      </c>
      <c r="I993" s="227"/>
      <c r="J993" s="222"/>
      <c r="K993" s="222"/>
      <c r="L993" s="228"/>
      <c r="M993" s="229"/>
      <c r="N993" s="230"/>
      <c r="O993" s="230"/>
      <c r="P993" s="230"/>
      <c r="Q993" s="230"/>
      <c r="R993" s="230"/>
      <c r="S993" s="230"/>
      <c r="T993" s="231"/>
      <c r="AT993" s="232" t="s">
        <v>191</v>
      </c>
      <c r="AU993" s="232" t="s">
        <v>85</v>
      </c>
      <c r="AV993" s="13" t="s">
        <v>85</v>
      </c>
      <c r="AW993" s="13" t="s">
        <v>32</v>
      </c>
      <c r="AX993" s="13" t="s">
        <v>76</v>
      </c>
      <c r="AY993" s="232" t="s">
        <v>182</v>
      </c>
    </row>
    <row r="994" spans="1:65" s="13" customFormat="1">
      <c r="B994" s="221"/>
      <c r="C994" s="222"/>
      <c r="D994" s="223" t="s">
        <v>191</v>
      </c>
      <c r="E994" s="224" t="s">
        <v>1</v>
      </c>
      <c r="F994" s="225" t="s">
        <v>1414</v>
      </c>
      <c r="G994" s="222"/>
      <c r="H994" s="226">
        <v>5</v>
      </c>
      <c r="I994" s="227"/>
      <c r="J994" s="222"/>
      <c r="K994" s="222"/>
      <c r="L994" s="228"/>
      <c r="M994" s="229"/>
      <c r="N994" s="230"/>
      <c r="O994" s="230"/>
      <c r="P994" s="230"/>
      <c r="Q994" s="230"/>
      <c r="R994" s="230"/>
      <c r="S994" s="230"/>
      <c r="T994" s="231"/>
      <c r="AT994" s="232" t="s">
        <v>191</v>
      </c>
      <c r="AU994" s="232" t="s">
        <v>85</v>
      </c>
      <c r="AV994" s="13" t="s">
        <v>85</v>
      </c>
      <c r="AW994" s="13" t="s">
        <v>32</v>
      </c>
      <c r="AX994" s="13" t="s">
        <v>76</v>
      </c>
      <c r="AY994" s="232" t="s">
        <v>182</v>
      </c>
    </row>
    <row r="995" spans="1:65" s="15" customFormat="1">
      <c r="B995" s="244"/>
      <c r="C995" s="245"/>
      <c r="D995" s="223" t="s">
        <v>191</v>
      </c>
      <c r="E995" s="246" t="s">
        <v>1</v>
      </c>
      <c r="F995" s="247" t="s">
        <v>202</v>
      </c>
      <c r="G995" s="245"/>
      <c r="H995" s="248">
        <v>6</v>
      </c>
      <c r="I995" s="249"/>
      <c r="J995" s="245"/>
      <c r="K995" s="245"/>
      <c r="L995" s="250"/>
      <c r="M995" s="251"/>
      <c r="N995" s="252"/>
      <c r="O995" s="252"/>
      <c r="P995" s="252"/>
      <c r="Q995" s="252"/>
      <c r="R995" s="252"/>
      <c r="S995" s="252"/>
      <c r="T995" s="253"/>
      <c r="AT995" s="254" t="s">
        <v>191</v>
      </c>
      <c r="AU995" s="254" t="s">
        <v>85</v>
      </c>
      <c r="AV995" s="15" t="s">
        <v>189</v>
      </c>
      <c r="AW995" s="15" t="s">
        <v>32</v>
      </c>
      <c r="AX995" s="15" t="s">
        <v>83</v>
      </c>
      <c r="AY995" s="254" t="s">
        <v>182</v>
      </c>
    </row>
    <row r="996" spans="1:65" s="2" customFormat="1" ht="16.5" customHeight="1">
      <c r="A996" s="34"/>
      <c r="B996" s="35"/>
      <c r="C996" s="208" t="s">
        <v>1415</v>
      </c>
      <c r="D996" s="208" t="s">
        <v>184</v>
      </c>
      <c r="E996" s="209" t="s">
        <v>1416</v>
      </c>
      <c r="F996" s="210" t="s">
        <v>1417</v>
      </c>
      <c r="G996" s="211" t="s">
        <v>414</v>
      </c>
      <c r="H996" s="212">
        <v>3</v>
      </c>
      <c r="I996" s="213"/>
      <c r="J996" s="214">
        <f>ROUND(I996*H996,2)</f>
        <v>0</v>
      </c>
      <c r="K996" s="210" t="s">
        <v>188</v>
      </c>
      <c r="L996" s="39"/>
      <c r="M996" s="215" t="s">
        <v>1</v>
      </c>
      <c r="N996" s="216" t="s">
        <v>41</v>
      </c>
      <c r="O996" s="71"/>
      <c r="P996" s="217">
        <f>O996*H996</f>
        <v>0</v>
      </c>
      <c r="Q996" s="217">
        <v>0</v>
      </c>
      <c r="R996" s="217">
        <f>Q996*H996</f>
        <v>0</v>
      </c>
      <c r="S996" s="217">
        <v>1.2E-2</v>
      </c>
      <c r="T996" s="218">
        <f>S996*H996</f>
        <v>3.6000000000000004E-2</v>
      </c>
      <c r="U996" s="34"/>
      <c r="V996" s="34"/>
      <c r="W996" s="34"/>
      <c r="X996" s="34"/>
      <c r="Y996" s="34"/>
      <c r="Z996" s="34"/>
      <c r="AA996" s="34"/>
      <c r="AB996" s="34"/>
      <c r="AC996" s="34"/>
      <c r="AD996" s="34"/>
      <c r="AE996" s="34"/>
      <c r="AR996" s="219" t="s">
        <v>189</v>
      </c>
      <c r="AT996" s="219" t="s">
        <v>184</v>
      </c>
      <c r="AU996" s="219" t="s">
        <v>85</v>
      </c>
      <c r="AY996" s="17" t="s">
        <v>182</v>
      </c>
      <c r="BE996" s="220">
        <f>IF(N996="základní",J996,0)</f>
        <v>0</v>
      </c>
      <c r="BF996" s="220">
        <f>IF(N996="snížená",J996,0)</f>
        <v>0</v>
      </c>
      <c r="BG996" s="220">
        <f>IF(N996="zákl. přenesená",J996,0)</f>
        <v>0</v>
      </c>
      <c r="BH996" s="220">
        <f>IF(N996="sníž. přenesená",J996,0)</f>
        <v>0</v>
      </c>
      <c r="BI996" s="220">
        <f>IF(N996="nulová",J996,0)</f>
        <v>0</v>
      </c>
      <c r="BJ996" s="17" t="s">
        <v>83</v>
      </c>
      <c r="BK996" s="220">
        <f>ROUND(I996*H996,2)</f>
        <v>0</v>
      </c>
      <c r="BL996" s="17" t="s">
        <v>189</v>
      </c>
      <c r="BM996" s="219" t="s">
        <v>1418</v>
      </c>
    </row>
    <row r="997" spans="1:65" s="13" customFormat="1">
      <c r="B997" s="221"/>
      <c r="C997" s="222"/>
      <c r="D997" s="223" t="s">
        <v>191</v>
      </c>
      <c r="E997" s="224" t="s">
        <v>1</v>
      </c>
      <c r="F997" s="225" t="s">
        <v>1419</v>
      </c>
      <c r="G997" s="222"/>
      <c r="H997" s="226">
        <v>2</v>
      </c>
      <c r="I997" s="227"/>
      <c r="J997" s="222"/>
      <c r="K997" s="222"/>
      <c r="L997" s="228"/>
      <c r="M997" s="229"/>
      <c r="N997" s="230"/>
      <c r="O997" s="230"/>
      <c r="P997" s="230"/>
      <c r="Q997" s="230"/>
      <c r="R997" s="230"/>
      <c r="S997" s="230"/>
      <c r="T997" s="231"/>
      <c r="AT997" s="232" t="s">
        <v>191</v>
      </c>
      <c r="AU997" s="232" t="s">
        <v>85</v>
      </c>
      <c r="AV997" s="13" t="s">
        <v>85</v>
      </c>
      <c r="AW997" s="13" t="s">
        <v>32</v>
      </c>
      <c r="AX997" s="13" t="s">
        <v>76</v>
      </c>
      <c r="AY997" s="232" t="s">
        <v>182</v>
      </c>
    </row>
    <row r="998" spans="1:65" s="13" customFormat="1">
      <c r="B998" s="221"/>
      <c r="C998" s="222"/>
      <c r="D998" s="223" t="s">
        <v>191</v>
      </c>
      <c r="E998" s="224" t="s">
        <v>1</v>
      </c>
      <c r="F998" s="225" t="s">
        <v>1420</v>
      </c>
      <c r="G998" s="222"/>
      <c r="H998" s="226">
        <v>1</v>
      </c>
      <c r="I998" s="227"/>
      <c r="J998" s="222"/>
      <c r="K998" s="222"/>
      <c r="L998" s="228"/>
      <c r="M998" s="229"/>
      <c r="N998" s="230"/>
      <c r="O998" s="230"/>
      <c r="P998" s="230"/>
      <c r="Q998" s="230"/>
      <c r="R998" s="230"/>
      <c r="S998" s="230"/>
      <c r="T998" s="231"/>
      <c r="AT998" s="232" t="s">
        <v>191</v>
      </c>
      <c r="AU998" s="232" t="s">
        <v>85</v>
      </c>
      <c r="AV998" s="13" t="s">
        <v>85</v>
      </c>
      <c r="AW998" s="13" t="s">
        <v>32</v>
      </c>
      <c r="AX998" s="13" t="s">
        <v>76</v>
      </c>
      <c r="AY998" s="232" t="s">
        <v>182</v>
      </c>
    </row>
    <row r="999" spans="1:65" s="15" customFormat="1">
      <c r="B999" s="244"/>
      <c r="C999" s="245"/>
      <c r="D999" s="223" t="s">
        <v>191</v>
      </c>
      <c r="E999" s="246" t="s">
        <v>1</v>
      </c>
      <c r="F999" s="247" t="s">
        <v>202</v>
      </c>
      <c r="G999" s="245"/>
      <c r="H999" s="248">
        <v>3</v>
      </c>
      <c r="I999" s="249"/>
      <c r="J999" s="245"/>
      <c r="K999" s="245"/>
      <c r="L999" s="250"/>
      <c r="M999" s="251"/>
      <c r="N999" s="252"/>
      <c r="O999" s="252"/>
      <c r="P999" s="252"/>
      <c r="Q999" s="252"/>
      <c r="R999" s="252"/>
      <c r="S999" s="252"/>
      <c r="T999" s="253"/>
      <c r="AT999" s="254" t="s">
        <v>191</v>
      </c>
      <c r="AU999" s="254" t="s">
        <v>85</v>
      </c>
      <c r="AV999" s="15" t="s">
        <v>189</v>
      </c>
      <c r="AW999" s="15" t="s">
        <v>32</v>
      </c>
      <c r="AX999" s="15" t="s">
        <v>83</v>
      </c>
      <c r="AY999" s="254" t="s">
        <v>182</v>
      </c>
    </row>
    <row r="1000" spans="1:65" s="2" customFormat="1" ht="16.5" customHeight="1">
      <c r="A1000" s="34"/>
      <c r="B1000" s="35"/>
      <c r="C1000" s="208" t="s">
        <v>1421</v>
      </c>
      <c r="D1000" s="208" t="s">
        <v>184</v>
      </c>
      <c r="E1000" s="209" t="s">
        <v>1422</v>
      </c>
      <c r="F1000" s="210" t="s">
        <v>1423</v>
      </c>
      <c r="G1000" s="211" t="s">
        <v>414</v>
      </c>
      <c r="H1000" s="212">
        <v>5</v>
      </c>
      <c r="I1000" s="213"/>
      <c r="J1000" s="214">
        <f>ROUND(I1000*H1000,2)</f>
        <v>0</v>
      </c>
      <c r="K1000" s="210" t="s">
        <v>188</v>
      </c>
      <c r="L1000" s="39"/>
      <c r="M1000" s="215" t="s">
        <v>1</v>
      </c>
      <c r="N1000" s="216" t="s">
        <v>41</v>
      </c>
      <c r="O1000" s="71"/>
      <c r="P1000" s="217">
        <f>O1000*H1000</f>
        <v>0</v>
      </c>
      <c r="Q1000" s="217">
        <v>0</v>
      </c>
      <c r="R1000" s="217">
        <f>Q1000*H1000</f>
        <v>0</v>
      </c>
      <c r="S1000" s="217">
        <v>5.3999999999999999E-2</v>
      </c>
      <c r="T1000" s="218">
        <f>S1000*H1000</f>
        <v>0.27</v>
      </c>
      <c r="U1000" s="34"/>
      <c r="V1000" s="34"/>
      <c r="W1000" s="34"/>
      <c r="X1000" s="34"/>
      <c r="Y1000" s="34"/>
      <c r="Z1000" s="34"/>
      <c r="AA1000" s="34"/>
      <c r="AB1000" s="34"/>
      <c r="AC1000" s="34"/>
      <c r="AD1000" s="34"/>
      <c r="AE1000" s="34"/>
      <c r="AR1000" s="219" t="s">
        <v>189</v>
      </c>
      <c r="AT1000" s="219" t="s">
        <v>184</v>
      </c>
      <c r="AU1000" s="219" t="s">
        <v>85</v>
      </c>
      <c r="AY1000" s="17" t="s">
        <v>182</v>
      </c>
      <c r="BE1000" s="220">
        <f>IF(N1000="základní",J1000,0)</f>
        <v>0</v>
      </c>
      <c r="BF1000" s="220">
        <f>IF(N1000="snížená",J1000,0)</f>
        <v>0</v>
      </c>
      <c r="BG1000" s="220">
        <f>IF(N1000="zákl. přenesená",J1000,0)</f>
        <v>0</v>
      </c>
      <c r="BH1000" s="220">
        <f>IF(N1000="sníž. přenesená",J1000,0)</f>
        <v>0</v>
      </c>
      <c r="BI1000" s="220">
        <f>IF(N1000="nulová",J1000,0)</f>
        <v>0</v>
      </c>
      <c r="BJ1000" s="17" t="s">
        <v>83</v>
      </c>
      <c r="BK1000" s="220">
        <f>ROUND(I1000*H1000,2)</f>
        <v>0</v>
      </c>
      <c r="BL1000" s="17" t="s">
        <v>189</v>
      </c>
      <c r="BM1000" s="219" t="s">
        <v>1424</v>
      </c>
    </row>
    <row r="1001" spans="1:65" s="13" customFormat="1">
      <c r="B1001" s="221"/>
      <c r="C1001" s="222"/>
      <c r="D1001" s="223" t="s">
        <v>191</v>
      </c>
      <c r="E1001" s="224" t="s">
        <v>1</v>
      </c>
      <c r="F1001" s="225" t="s">
        <v>1425</v>
      </c>
      <c r="G1001" s="222"/>
      <c r="H1001" s="226">
        <v>3</v>
      </c>
      <c r="I1001" s="227"/>
      <c r="J1001" s="222"/>
      <c r="K1001" s="222"/>
      <c r="L1001" s="228"/>
      <c r="M1001" s="229"/>
      <c r="N1001" s="230"/>
      <c r="O1001" s="230"/>
      <c r="P1001" s="230"/>
      <c r="Q1001" s="230"/>
      <c r="R1001" s="230"/>
      <c r="S1001" s="230"/>
      <c r="T1001" s="231"/>
      <c r="AT1001" s="232" t="s">
        <v>191</v>
      </c>
      <c r="AU1001" s="232" t="s">
        <v>85</v>
      </c>
      <c r="AV1001" s="13" t="s">
        <v>85</v>
      </c>
      <c r="AW1001" s="13" t="s">
        <v>32</v>
      </c>
      <c r="AX1001" s="13" t="s">
        <v>76</v>
      </c>
      <c r="AY1001" s="232" t="s">
        <v>182</v>
      </c>
    </row>
    <row r="1002" spans="1:65" s="13" customFormat="1">
      <c r="B1002" s="221"/>
      <c r="C1002" s="222"/>
      <c r="D1002" s="223" t="s">
        <v>191</v>
      </c>
      <c r="E1002" s="224" t="s">
        <v>1</v>
      </c>
      <c r="F1002" s="225" t="s">
        <v>1420</v>
      </c>
      <c r="G1002" s="222"/>
      <c r="H1002" s="226">
        <v>1</v>
      </c>
      <c r="I1002" s="227"/>
      <c r="J1002" s="222"/>
      <c r="K1002" s="222"/>
      <c r="L1002" s="228"/>
      <c r="M1002" s="229"/>
      <c r="N1002" s="230"/>
      <c r="O1002" s="230"/>
      <c r="P1002" s="230"/>
      <c r="Q1002" s="230"/>
      <c r="R1002" s="230"/>
      <c r="S1002" s="230"/>
      <c r="T1002" s="231"/>
      <c r="AT1002" s="232" t="s">
        <v>191</v>
      </c>
      <c r="AU1002" s="232" t="s">
        <v>85</v>
      </c>
      <c r="AV1002" s="13" t="s">
        <v>85</v>
      </c>
      <c r="AW1002" s="13" t="s">
        <v>32</v>
      </c>
      <c r="AX1002" s="13" t="s">
        <v>76</v>
      </c>
      <c r="AY1002" s="232" t="s">
        <v>182</v>
      </c>
    </row>
    <row r="1003" spans="1:65" s="13" customFormat="1">
      <c r="B1003" s="221"/>
      <c r="C1003" s="222"/>
      <c r="D1003" s="223" t="s">
        <v>191</v>
      </c>
      <c r="E1003" s="224" t="s">
        <v>1</v>
      </c>
      <c r="F1003" s="225" t="s">
        <v>1426</v>
      </c>
      <c r="G1003" s="222"/>
      <c r="H1003" s="226">
        <v>1</v>
      </c>
      <c r="I1003" s="227"/>
      <c r="J1003" s="222"/>
      <c r="K1003" s="222"/>
      <c r="L1003" s="228"/>
      <c r="M1003" s="229"/>
      <c r="N1003" s="230"/>
      <c r="O1003" s="230"/>
      <c r="P1003" s="230"/>
      <c r="Q1003" s="230"/>
      <c r="R1003" s="230"/>
      <c r="S1003" s="230"/>
      <c r="T1003" s="231"/>
      <c r="AT1003" s="232" t="s">
        <v>191</v>
      </c>
      <c r="AU1003" s="232" t="s">
        <v>85</v>
      </c>
      <c r="AV1003" s="13" t="s">
        <v>85</v>
      </c>
      <c r="AW1003" s="13" t="s">
        <v>32</v>
      </c>
      <c r="AX1003" s="13" t="s">
        <v>76</v>
      </c>
      <c r="AY1003" s="232" t="s">
        <v>182</v>
      </c>
    </row>
    <row r="1004" spans="1:65" s="15" customFormat="1">
      <c r="B1004" s="244"/>
      <c r="C1004" s="245"/>
      <c r="D1004" s="223" t="s">
        <v>191</v>
      </c>
      <c r="E1004" s="246" t="s">
        <v>1</v>
      </c>
      <c r="F1004" s="247" t="s">
        <v>202</v>
      </c>
      <c r="G1004" s="245"/>
      <c r="H1004" s="248">
        <v>5</v>
      </c>
      <c r="I1004" s="249"/>
      <c r="J1004" s="245"/>
      <c r="K1004" s="245"/>
      <c r="L1004" s="250"/>
      <c r="M1004" s="251"/>
      <c r="N1004" s="252"/>
      <c r="O1004" s="252"/>
      <c r="P1004" s="252"/>
      <c r="Q1004" s="252"/>
      <c r="R1004" s="252"/>
      <c r="S1004" s="252"/>
      <c r="T1004" s="253"/>
      <c r="AT1004" s="254" t="s">
        <v>191</v>
      </c>
      <c r="AU1004" s="254" t="s">
        <v>85</v>
      </c>
      <c r="AV1004" s="15" t="s">
        <v>189</v>
      </c>
      <c r="AW1004" s="15" t="s">
        <v>32</v>
      </c>
      <c r="AX1004" s="15" t="s">
        <v>83</v>
      </c>
      <c r="AY1004" s="254" t="s">
        <v>182</v>
      </c>
    </row>
    <row r="1005" spans="1:65" s="2" customFormat="1" ht="16.5" customHeight="1">
      <c r="A1005" s="34"/>
      <c r="B1005" s="35"/>
      <c r="C1005" s="208" t="s">
        <v>1427</v>
      </c>
      <c r="D1005" s="208" t="s">
        <v>184</v>
      </c>
      <c r="E1005" s="209" t="s">
        <v>1428</v>
      </c>
      <c r="F1005" s="210" t="s">
        <v>1429</v>
      </c>
      <c r="G1005" s="211" t="s">
        <v>414</v>
      </c>
      <c r="H1005" s="212">
        <v>5</v>
      </c>
      <c r="I1005" s="213"/>
      <c r="J1005" s="214">
        <f>ROUND(I1005*H1005,2)</f>
        <v>0</v>
      </c>
      <c r="K1005" s="210" t="s">
        <v>188</v>
      </c>
      <c r="L1005" s="39"/>
      <c r="M1005" s="215" t="s">
        <v>1</v>
      </c>
      <c r="N1005" s="216" t="s">
        <v>41</v>
      </c>
      <c r="O1005" s="71"/>
      <c r="P1005" s="217">
        <f>O1005*H1005</f>
        <v>0</v>
      </c>
      <c r="Q1005" s="217">
        <v>0</v>
      </c>
      <c r="R1005" s="217">
        <f>Q1005*H1005</f>
        <v>0</v>
      </c>
      <c r="S1005" s="217">
        <v>7.3999999999999996E-2</v>
      </c>
      <c r="T1005" s="218">
        <f>S1005*H1005</f>
        <v>0.37</v>
      </c>
      <c r="U1005" s="34"/>
      <c r="V1005" s="34"/>
      <c r="W1005" s="34"/>
      <c r="X1005" s="34"/>
      <c r="Y1005" s="34"/>
      <c r="Z1005" s="34"/>
      <c r="AA1005" s="34"/>
      <c r="AB1005" s="34"/>
      <c r="AC1005" s="34"/>
      <c r="AD1005" s="34"/>
      <c r="AE1005" s="34"/>
      <c r="AR1005" s="219" t="s">
        <v>189</v>
      </c>
      <c r="AT1005" s="219" t="s">
        <v>184</v>
      </c>
      <c r="AU1005" s="219" t="s">
        <v>85</v>
      </c>
      <c r="AY1005" s="17" t="s">
        <v>182</v>
      </c>
      <c r="BE1005" s="220">
        <f>IF(N1005="základní",J1005,0)</f>
        <v>0</v>
      </c>
      <c r="BF1005" s="220">
        <f>IF(N1005="snížená",J1005,0)</f>
        <v>0</v>
      </c>
      <c r="BG1005" s="220">
        <f>IF(N1005="zákl. přenesená",J1005,0)</f>
        <v>0</v>
      </c>
      <c r="BH1005" s="220">
        <f>IF(N1005="sníž. přenesená",J1005,0)</f>
        <v>0</v>
      </c>
      <c r="BI1005" s="220">
        <f>IF(N1005="nulová",J1005,0)</f>
        <v>0</v>
      </c>
      <c r="BJ1005" s="17" t="s">
        <v>83</v>
      </c>
      <c r="BK1005" s="220">
        <f>ROUND(I1005*H1005,2)</f>
        <v>0</v>
      </c>
      <c r="BL1005" s="17" t="s">
        <v>189</v>
      </c>
      <c r="BM1005" s="219" t="s">
        <v>1430</v>
      </c>
    </row>
    <row r="1006" spans="1:65" s="13" customFormat="1">
      <c r="B1006" s="221"/>
      <c r="C1006" s="222"/>
      <c r="D1006" s="223" t="s">
        <v>191</v>
      </c>
      <c r="E1006" s="224" t="s">
        <v>1</v>
      </c>
      <c r="F1006" s="225" t="s">
        <v>1431</v>
      </c>
      <c r="G1006" s="222"/>
      <c r="H1006" s="226">
        <v>4</v>
      </c>
      <c r="I1006" s="227"/>
      <c r="J1006" s="222"/>
      <c r="K1006" s="222"/>
      <c r="L1006" s="228"/>
      <c r="M1006" s="229"/>
      <c r="N1006" s="230"/>
      <c r="O1006" s="230"/>
      <c r="P1006" s="230"/>
      <c r="Q1006" s="230"/>
      <c r="R1006" s="230"/>
      <c r="S1006" s="230"/>
      <c r="T1006" s="231"/>
      <c r="AT1006" s="232" t="s">
        <v>191</v>
      </c>
      <c r="AU1006" s="232" t="s">
        <v>85</v>
      </c>
      <c r="AV1006" s="13" t="s">
        <v>85</v>
      </c>
      <c r="AW1006" s="13" t="s">
        <v>32</v>
      </c>
      <c r="AX1006" s="13" t="s">
        <v>76</v>
      </c>
      <c r="AY1006" s="232" t="s">
        <v>182</v>
      </c>
    </row>
    <row r="1007" spans="1:65" s="13" customFormat="1">
      <c r="B1007" s="221"/>
      <c r="C1007" s="222"/>
      <c r="D1007" s="223" t="s">
        <v>191</v>
      </c>
      <c r="E1007" s="224" t="s">
        <v>1</v>
      </c>
      <c r="F1007" s="225" t="s">
        <v>1420</v>
      </c>
      <c r="G1007" s="222"/>
      <c r="H1007" s="226">
        <v>1</v>
      </c>
      <c r="I1007" s="227"/>
      <c r="J1007" s="222"/>
      <c r="K1007" s="222"/>
      <c r="L1007" s="228"/>
      <c r="M1007" s="229"/>
      <c r="N1007" s="230"/>
      <c r="O1007" s="230"/>
      <c r="P1007" s="230"/>
      <c r="Q1007" s="230"/>
      <c r="R1007" s="230"/>
      <c r="S1007" s="230"/>
      <c r="T1007" s="231"/>
      <c r="AT1007" s="232" t="s">
        <v>191</v>
      </c>
      <c r="AU1007" s="232" t="s">
        <v>85</v>
      </c>
      <c r="AV1007" s="13" t="s">
        <v>85</v>
      </c>
      <c r="AW1007" s="13" t="s">
        <v>32</v>
      </c>
      <c r="AX1007" s="13" t="s">
        <v>76</v>
      </c>
      <c r="AY1007" s="232" t="s">
        <v>182</v>
      </c>
    </row>
    <row r="1008" spans="1:65" s="15" customFormat="1">
      <c r="B1008" s="244"/>
      <c r="C1008" s="245"/>
      <c r="D1008" s="223" t="s">
        <v>191</v>
      </c>
      <c r="E1008" s="246" t="s">
        <v>1</v>
      </c>
      <c r="F1008" s="247" t="s">
        <v>202</v>
      </c>
      <c r="G1008" s="245"/>
      <c r="H1008" s="248">
        <v>5</v>
      </c>
      <c r="I1008" s="249"/>
      <c r="J1008" s="245"/>
      <c r="K1008" s="245"/>
      <c r="L1008" s="250"/>
      <c r="M1008" s="251"/>
      <c r="N1008" s="252"/>
      <c r="O1008" s="252"/>
      <c r="P1008" s="252"/>
      <c r="Q1008" s="252"/>
      <c r="R1008" s="252"/>
      <c r="S1008" s="252"/>
      <c r="T1008" s="253"/>
      <c r="AT1008" s="254" t="s">
        <v>191</v>
      </c>
      <c r="AU1008" s="254" t="s">
        <v>85</v>
      </c>
      <c r="AV1008" s="15" t="s">
        <v>189</v>
      </c>
      <c r="AW1008" s="15" t="s">
        <v>32</v>
      </c>
      <c r="AX1008" s="15" t="s">
        <v>83</v>
      </c>
      <c r="AY1008" s="254" t="s">
        <v>182</v>
      </c>
    </row>
    <row r="1009" spans="1:65" s="2" customFormat="1" ht="16.5" customHeight="1">
      <c r="A1009" s="34"/>
      <c r="B1009" s="35"/>
      <c r="C1009" s="208" t="s">
        <v>1432</v>
      </c>
      <c r="D1009" s="208" t="s">
        <v>184</v>
      </c>
      <c r="E1009" s="209" t="s">
        <v>1433</v>
      </c>
      <c r="F1009" s="210" t="s">
        <v>1434</v>
      </c>
      <c r="G1009" s="211" t="s">
        <v>414</v>
      </c>
      <c r="H1009" s="212">
        <v>2</v>
      </c>
      <c r="I1009" s="213"/>
      <c r="J1009" s="214">
        <f>ROUND(I1009*H1009,2)</f>
        <v>0</v>
      </c>
      <c r="K1009" s="210" t="s">
        <v>188</v>
      </c>
      <c r="L1009" s="39"/>
      <c r="M1009" s="215" t="s">
        <v>1</v>
      </c>
      <c r="N1009" s="216" t="s">
        <v>41</v>
      </c>
      <c r="O1009" s="71"/>
      <c r="P1009" s="217">
        <f>O1009*H1009</f>
        <v>0</v>
      </c>
      <c r="Q1009" s="217">
        <v>0</v>
      </c>
      <c r="R1009" s="217">
        <f>Q1009*H1009</f>
        <v>0</v>
      </c>
      <c r="S1009" s="217">
        <v>0.13800000000000001</v>
      </c>
      <c r="T1009" s="218">
        <f>S1009*H1009</f>
        <v>0.27600000000000002</v>
      </c>
      <c r="U1009" s="34"/>
      <c r="V1009" s="34"/>
      <c r="W1009" s="34"/>
      <c r="X1009" s="34"/>
      <c r="Y1009" s="34"/>
      <c r="Z1009" s="34"/>
      <c r="AA1009" s="34"/>
      <c r="AB1009" s="34"/>
      <c r="AC1009" s="34"/>
      <c r="AD1009" s="34"/>
      <c r="AE1009" s="34"/>
      <c r="AR1009" s="219" t="s">
        <v>189</v>
      </c>
      <c r="AT1009" s="219" t="s">
        <v>184</v>
      </c>
      <c r="AU1009" s="219" t="s">
        <v>85</v>
      </c>
      <c r="AY1009" s="17" t="s">
        <v>182</v>
      </c>
      <c r="BE1009" s="220">
        <f>IF(N1009="základní",J1009,0)</f>
        <v>0</v>
      </c>
      <c r="BF1009" s="220">
        <f>IF(N1009="snížená",J1009,0)</f>
        <v>0</v>
      </c>
      <c r="BG1009" s="220">
        <f>IF(N1009="zákl. přenesená",J1009,0)</f>
        <v>0</v>
      </c>
      <c r="BH1009" s="220">
        <f>IF(N1009="sníž. přenesená",J1009,0)</f>
        <v>0</v>
      </c>
      <c r="BI1009" s="220">
        <f>IF(N1009="nulová",J1009,0)</f>
        <v>0</v>
      </c>
      <c r="BJ1009" s="17" t="s">
        <v>83</v>
      </c>
      <c r="BK1009" s="220">
        <f>ROUND(I1009*H1009,2)</f>
        <v>0</v>
      </c>
      <c r="BL1009" s="17" t="s">
        <v>189</v>
      </c>
      <c r="BM1009" s="219" t="s">
        <v>1435</v>
      </c>
    </row>
    <row r="1010" spans="1:65" s="13" customFormat="1">
      <c r="B1010" s="221"/>
      <c r="C1010" s="222"/>
      <c r="D1010" s="223" t="s">
        <v>191</v>
      </c>
      <c r="E1010" s="224" t="s">
        <v>1</v>
      </c>
      <c r="F1010" s="225" t="s">
        <v>1419</v>
      </c>
      <c r="G1010" s="222"/>
      <c r="H1010" s="226">
        <v>2</v>
      </c>
      <c r="I1010" s="227"/>
      <c r="J1010" s="222"/>
      <c r="K1010" s="222"/>
      <c r="L1010" s="228"/>
      <c r="M1010" s="229"/>
      <c r="N1010" s="230"/>
      <c r="O1010" s="230"/>
      <c r="P1010" s="230"/>
      <c r="Q1010" s="230"/>
      <c r="R1010" s="230"/>
      <c r="S1010" s="230"/>
      <c r="T1010" s="231"/>
      <c r="AT1010" s="232" t="s">
        <v>191</v>
      </c>
      <c r="AU1010" s="232" t="s">
        <v>85</v>
      </c>
      <c r="AV1010" s="13" t="s">
        <v>85</v>
      </c>
      <c r="AW1010" s="13" t="s">
        <v>32</v>
      </c>
      <c r="AX1010" s="13" t="s">
        <v>83</v>
      </c>
      <c r="AY1010" s="232" t="s">
        <v>182</v>
      </c>
    </row>
    <row r="1011" spans="1:65" s="2" customFormat="1" ht="16.5" customHeight="1">
      <c r="A1011" s="34"/>
      <c r="B1011" s="35"/>
      <c r="C1011" s="208" t="s">
        <v>1436</v>
      </c>
      <c r="D1011" s="208" t="s">
        <v>184</v>
      </c>
      <c r="E1011" s="209" t="s">
        <v>1437</v>
      </c>
      <c r="F1011" s="210" t="s">
        <v>1438</v>
      </c>
      <c r="G1011" s="211" t="s">
        <v>414</v>
      </c>
      <c r="H1011" s="212">
        <v>3</v>
      </c>
      <c r="I1011" s="213"/>
      <c r="J1011" s="214">
        <f>ROUND(I1011*H1011,2)</f>
        <v>0</v>
      </c>
      <c r="K1011" s="210" t="s">
        <v>188</v>
      </c>
      <c r="L1011" s="39"/>
      <c r="M1011" s="215" t="s">
        <v>1</v>
      </c>
      <c r="N1011" s="216" t="s">
        <v>41</v>
      </c>
      <c r="O1011" s="71"/>
      <c r="P1011" s="217">
        <f>O1011*H1011</f>
        <v>0</v>
      </c>
      <c r="Q1011" s="217">
        <v>0</v>
      </c>
      <c r="R1011" s="217">
        <f>Q1011*H1011</f>
        <v>0</v>
      </c>
      <c r="S1011" s="217">
        <v>0.20699999999999999</v>
      </c>
      <c r="T1011" s="218">
        <f>S1011*H1011</f>
        <v>0.621</v>
      </c>
      <c r="U1011" s="34"/>
      <c r="V1011" s="34"/>
      <c r="W1011" s="34"/>
      <c r="X1011" s="34"/>
      <c r="Y1011" s="34"/>
      <c r="Z1011" s="34"/>
      <c r="AA1011" s="34"/>
      <c r="AB1011" s="34"/>
      <c r="AC1011" s="34"/>
      <c r="AD1011" s="34"/>
      <c r="AE1011" s="34"/>
      <c r="AR1011" s="219" t="s">
        <v>189</v>
      </c>
      <c r="AT1011" s="219" t="s">
        <v>184</v>
      </c>
      <c r="AU1011" s="219" t="s">
        <v>85</v>
      </c>
      <c r="AY1011" s="17" t="s">
        <v>182</v>
      </c>
      <c r="BE1011" s="220">
        <f>IF(N1011="základní",J1011,0)</f>
        <v>0</v>
      </c>
      <c r="BF1011" s="220">
        <f>IF(N1011="snížená",J1011,0)</f>
        <v>0</v>
      </c>
      <c r="BG1011" s="220">
        <f>IF(N1011="zákl. přenesená",J1011,0)</f>
        <v>0</v>
      </c>
      <c r="BH1011" s="220">
        <f>IF(N1011="sníž. přenesená",J1011,0)</f>
        <v>0</v>
      </c>
      <c r="BI1011" s="220">
        <f>IF(N1011="nulová",J1011,0)</f>
        <v>0</v>
      </c>
      <c r="BJ1011" s="17" t="s">
        <v>83</v>
      </c>
      <c r="BK1011" s="220">
        <f>ROUND(I1011*H1011,2)</f>
        <v>0</v>
      </c>
      <c r="BL1011" s="17" t="s">
        <v>189</v>
      </c>
      <c r="BM1011" s="219" t="s">
        <v>1439</v>
      </c>
    </row>
    <row r="1012" spans="1:65" s="13" customFormat="1">
      <c r="B1012" s="221"/>
      <c r="C1012" s="222"/>
      <c r="D1012" s="223" t="s">
        <v>191</v>
      </c>
      <c r="E1012" s="224" t="s">
        <v>1</v>
      </c>
      <c r="F1012" s="225" t="s">
        <v>1440</v>
      </c>
      <c r="G1012" s="222"/>
      <c r="H1012" s="226">
        <v>3</v>
      </c>
      <c r="I1012" s="227"/>
      <c r="J1012" s="222"/>
      <c r="K1012" s="222"/>
      <c r="L1012" s="228"/>
      <c r="M1012" s="229"/>
      <c r="N1012" s="230"/>
      <c r="O1012" s="230"/>
      <c r="P1012" s="230"/>
      <c r="Q1012" s="230"/>
      <c r="R1012" s="230"/>
      <c r="S1012" s="230"/>
      <c r="T1012" s="231"/>
      <c r="AT1012" s="232" t="s">
        <v>191</v>
      </c>
      <c r="AU1012" s="232" t="s">
        <v>85</v>
      </c>
      <c r="AV1012" s="13" t="s">
        <v>85</v>
      </c>
      <c r="AW1012" s="13" t="s">
        <v>32</v>
      </c>
      <c r="AX1012" s="13" t="s">
        <v>83</v>
      </c>
      <c r="AY1012" s="232" t="s">
        <v>182</v>
      </c>
    </row>
    <row r="1013" spans="1:65" s="2" customFormat="1" ht="16.5" customHeight="1">
      <c r="A1013" s="34"/>
      <c r="B1013" s="35"/>
      <c r="C1013" s="208" t="s">
        <v>1441</v>
      </c>
      <c r="D1013" s="208" t="s">
        <v>184</v>
      </c>
      <c r="E1013" s="209" t="s">
        <v>1442</v>
      </c>
      <c r="F1013" s="210" t="s">
        <v>1443</v>
      </c>
      <c r="G1013" s="211" t="s">
        <v>414</v>
      </c>
      <c r="H1013" s="212">
        <v>1</v>
      </c>
      <c r="I1013" s="213"/>
      <c r="J1013" s="214">
        <f>ROUND(I1013*H1013,2)</f>
        <v>0</v>
      </c>
      <c r="K1013" s="210" t="s">
        <v>188</v>
      </c>
      <c r="L1013" s="39"/>
      <c r="M1013" s="215" t="s">
        <v>1</v>
      </c>
      <c r="N1013" s="216" t="s">
        <v>41</v>
      </c>
      <c r="O1013" s="71"/>
      <c r="P1013" s="217">
        <f>O1013*H1013</f>
        <v>0</v>
      </c>
      <c r="Q1013" s="217">
        <v>0</v>
      </c>
      <c r="R1013" s="217">
        <f>Q1013*H1013</f>
        <v>0</v>
      </c>
      <c r="S1013" s="217">
        <v>0.27600000000000002</v>
      </c>
      <c r="T1013" s="218">
        <f>S1013*H1013</f>
        <v>0.27600000000000002</v>
      </c>
      <c r="U1013" s="34"/>
      <c r="V1013" s="34"/>
      <c r="W1013" s="34"/>
      <c r="X1013" s="34"/>
      <c r="Y1013" s="34"/>
      <c r="Z1013" s="34"/>
      <c r="AA1013" s="34"/>
      <c r="AB1013" s="34"/>
      <c r="AC1013" s="34"/>
      <c r="AD1013" s="34"/>
      <c r="AE1013" s="34"/>
      <c r="AR1013" s="219" t="s">
        <v>189</v>
      </c>
      <c r="AT1013" s="219" t="s">
        <v>184</v>
      </c>
      <c r="AU1013" s="219" t="s">
        <v>85</v>
      </c>
      <c r="AY1013" s="17" t="s">
        <v>182</v>
      </c>
      <c r="BE1013" s="220">
        <f>IF(N1013="základní",J1013,0)</f>
        <v>0</v>
      </c>
      <c r="BF1013" s="220">
        <f>IF(N1013="snížená",J1013,0)</f>
        <v>0</v>
      </c>
      <c r="BG1013" s="220">
        <f>IF(N1013="zákl. přenesená",J1013,0)</f>
        <v>0</v>
      </c>
      <c r="BH1013" s="220">
        <f>IF(N1013="sníž. přenesená",J1013,0)</f>
        <v>0</v>
      </c>
      <c r="BI1013" s="220">
        <f>IF(N1013="nulová",J1013,0)</f>
        <v>0</v>
      </c>
      <c r="BJ1013" s="17" t="s">
        <v>83</v>
      </c>
      <c r="BK1013" s="220">
        <f>ROUND(I1013*H1013,2)</f>
        <v>0</v>
      </c>
      <c r="BL1013" s="17" t="s">
        <v>189</v>
      </c>
      <c r="BM1013" s="219" t="s">
        <v>1444</v>
      </c>
    </row>
    <row r="1014" spans="1:65" s="13" customFormat="1">
      <c r="B1014" s="221"/>
      <c r="C1014" s="222"/>
      <c r="D1014" s="223" t="s">
        <v>191</v>
      </c>
      <c r="E1014" s="224" t="s">
        <v>1</v>
      </c>
      <c r="F1014" s="225" t="s">
        <v>1409</v>
      </c>
      <c r="G1014" s="222"/>
      <c r="H1014" s="226">
        <v>1</v>
      </c>
      <c r="I1014" s="227"/>
      <c r="J1014" s="222"/>
      <c r="K1014" s="222"/>
      <c r="L1014" s="228"/>
      <c r="M1014" s="229"/>
      <c r="N1014" s="230"/>
      <c r="O1014" s="230"/>
      <c r="P1014" s="230"/>
      <c r="Q1014" s="230"/>
      <c r="R1014" s="230"/>
      <c r="S1014" s="230"/>
      <c r="T1014" s="231"/>
      <c r="AT1014" s="232" t="s">
        <v>191</v>
      </c>
      <c r="AU1014" s="232" t="s">
        <v>85</v>
      </c>
      <c r="AV1014" s="13" t="s">
        <v>85</v>
      </c>
      <c r="AW1014" s="13" t="s">
        <v>32</v>
      </c>
      <c r="AX1014" s="13" t="s">
        <v>83</v>
      </c>
      <c r="AY1014" s="232" t="s">
        <v>182</v>
      </c>
    </row>
    <row r="1015" spans="1:65" s="2" customFormat="1" ht="16.5" customHeight="1">
      <c r="A1015" s="34"/>
      <c r="B1015" s="35"/>
      <c r="C1015" s="208" t="s">
        <v>1445</v>
      </c>
      <c r="D1015" s="208" t="s">
        <v>184</v>
      </c>
      <c r="E1015" s="209" t="s">
        <v>1446</v>
      </c>
      <c r="F1015" s="210" t="s">
        <v>1447</v>
      </c>
      <c r="G1015" s="211" t="s">
        <v>187</v>
      </c>
      <c r="H1015" s="212">
        <v>0.432</v>
      </c>
      <c r="I1015" s="213"/>
      <c r="J1015" s="214">
        <f>ROUND(I1015*H1015,2)</f>
        <v>0</v>
      </c>
      <c r="K1015" s="210" t="s">
        <v>188</v>
      </c>
      <c r="L1015" s="39"/>
      <c r="M1015" s="215" t="s">
        <v>1</v>
      </c>
      <c r="N1015" s="216" t="s">
        <v>41</v>
      </c>
      <c r="O1015" s="71"/>
      <c r="P1015" s="217">
        <f>O1015*H1015</f>
        <v>0</v>
      </c>
      <c r="Q1015" s="217">
        <v>0</v>
      </c>
      <c r="R1015" s="217">
        <f>Q1015*H1015</f>
        <v>0</v>
      </c>
      <c r="S1015" s="217">
        <v>1.8</v>
      </c>
      <c r="T1015" s="218">
        <f>S1015*H1015</f>
        <v>0.77759999999999996</v>
      </c>
      <c r="U1015" s="34"/>
      <c r="V1015" s="34"/>
      <c r="W1015" s="34"/>
      <c r="X1015" s="34"/>
      <c r="Y1015" s="34"/>
      <c r="Z1015" s="34"/>
      <c r="AA1015" s="34"/>
      <c r="AB1015" s="34"/>
      <c r="AC1015" s="34"/>
      <c r="AD1015" s="34"/>
      <c r="AE1015" s="34"/>
      <c r="AR1015" s="219" t="s">
        <v>189</v>
      </c>
      <c r="AT1015" s="219" t="s">
        <v>184</v>
      </c>
      <c r="AU1015" s="219" t="s">
        <v>85</v>
      </c>
      <c r="AY1015" s="17" t="s">
        <v>182</v>
      </c>
      <c r="BE1015" s="220">
        <f>IF(N1015="základní",J1015,0)</f>
        <v>0</v>
      </c>
      <c r="BF1015" s="220">
        <f>IF(N1015="snížená",J1015,0)</f>
        <v>0</v>
      </c>
      <c r="BG1015" s="220">
        <f>IF(N1015="zákl. přenesená",J1015,0)</f>
        <v>0</v>
      </c>
      <c r="BH1015" s="220">
        <f>IF(N1015="sníž. přenesená",J1015,0)</f>
        <v>0</v>
      </c>
      <c r="BI1015" s="220">
        <f>IF(N1015="nulová",J1015,0)</f>
        <v>0</v>
      </c>
      <c r="BJ1015" s="17" t="s">
        <v>83</v>
      </c>
      <c r="BK1015" s="220">
        <f>ROUND(I1015*H1015,2)</f>
        <v>0</v>
      </c>
      <c r="BL1015" s="17" t="s">
        <v>189</v>
      </c>
      <c r="BM1015" s="219" t="s">
        <v>1448</v>
      </c>
    </row>
    <row r="1016" spans="1:65" s="13" customFormat="1">
      <c r="B1016" s="221"/>
      <c r="C1016" s="222"/>
      <c r="D1016" s="223" t="s">
        <v>191</v>
      </c>
      <c r="E1016" s="224" t="s">
        <v>1</v>
      </c>
      <c r="F1016" s="225" t="s">
        <v>1449</v>
      </c>
      <c r="G1016" s="222"/>
      <c r="H1016" s="226">
        <v>0.27</v>
      </c>
      <c r="I1016" s="227"/>
      <c r="J1016" s="222"/>
      <c r="K1016" s="222"/>
      <c r="L1016" s="228"/>
      <c r="M1016" s="229"/>
      <c r="N1016" s="230"/>
      <c r="O1016" s="230"/>
      <c r="P1016" s="230"/>
      <c r="Q1016" s="230"/>
      <c r="R1016" s="230"/>
      <c r="S1016" s="230"/>
      <c r="T1016" s="231"/>
      <c r="AT1016" s="232" t="s">
        <v>191</v>
      </c>
      <c r="AU1016" s="232" t="s">
        <v>85</v>
      </c>
      <c r="AV1016" s="13" t="s">
        <v>85</v>
      </c>
      <c r="AW1016" s="13" t="s">
        <v>32</v>
      </c>
      <c r="AX1016" s="13" t="s">
        <v>76</v>
      </c>
      <c r="AY1016" s="232" t="s">
        <v>182</v>
      </c>
    </row>
    <row r="1017" spans="1:65" s="13" customFormat="1">
      <c r="B1017" s="221"/>
      <c r="C1017" s="222"/>
      <c r="D1017" s="223" t="s">
        <v>191</v>
      </c>
      <c r="E1017" s="224" t="s">
        <v>1</v>
      </c>
      <c r="F1017" s="225" t="s">
        <v>1450</v>
      </c>
      <c r="G1017" s="222"/>
      <c r="H1017" s="226">
        <v>0.16200000000000001</v>
      </c>
      <c r="I1017" s="227"/>
      <c r="J1017" s="222"/>
      <c r="K1017" s="222"/>
      <c r="L1017" s="228"/>
      <c r="M1017" s="229"/>
      <c r="N1017" s="230"/>
      <c r="O1017" s="230"/>
      <c r="P1017" s="230"/>
      <c r="Q1017" s="230"/>
      <c r="R1017" s="230"/>
      <c r="S1017" s="230"/>
      <c r="T1017" s="231"/>
      <c r="AT1017" s="232" t="s">
        <v>191</v>
      </c>
      <c r="AU1017" s="232" t="s">
        <v>85</v>
      </c>
      <c r="AV1017" s="13" t="s">
        <v>85</v>
      </c>
      <c r="AW1017" s="13" t="s">
        <v>32</v>
      </c>
      <c r="AX1017" s="13" t="s">
        <v>76</v>
      </c>
      <c r="AY1017" s="232" t="s">
        <v>182</v>
      </c>
    </row>
    <row r="1018" spans="1:65" s="15" customFormat="1">
      <c r="B1018" s="244"/>
      <c r="C1018" s="245"/>
      <c r="D1018" s="223" t="s">
        <v>191</v>
      </c>
      <c r="E1018" s="246" t="s">
        <v>1</v>
      </c>
      <c r="F1018" s="247" t="s">
        <v>202</v>
      </c>
      <c r="G1018" s="245"/>
      <c r="H1018" s="248">
        <v>0.43200000000000005</v>
      </c>
      <c r="I1018" s="249"/>
      <c r="J1018" s="245"/>
      <c r="K1018" s="245"/>
      <c r="L1018" s="250"/>
      <c r="M1018" s="251"/>
      <c r="N1018" s="252"/>
      <c r="O1018" s="252"/>
      <c r="P1018" s="252"/>
      <c r="Q1018" s="252"/>
      <c r="R1018" s="252"/>
      <c r="S1018" s="252"/>
      <c r="T1018" s="253"/>
      <c r="AT1018" s="254" t="s">
        <v>191</v>
      </c>
      <c r="AU1018" s="254" t="s">
        <v>85</v>
      </c>
      <c r="AV1018" s="15" t="s">
        <v>189</v>
      </c>
      <c r="AW1018" s="15" t="s">
        <v>32</v>
      </c>
      <c r="AX1018" s="15" t="s">
        <v>83</v>
      </c>
      <c r="AY1018" s="254" t="s">
        <v>182</v>
      </c>
    </row>
    <row r="1019" spans="1:65" s="2" customFormat="1" ht="16.5" customHeight="1">
      <c r="A1019" s="34"/>
      <c r="B1019" s="35"/>
      <c r="C1019" s="208" t="s">
        <v>1451</v>
      </c>
      <c r="D1019" s="208" t="s">
        <v>184</v>
      </c>
      <c r="E1019" s="209" t="s">
        <v>1452</v>
      </c>
      <c r="F1019" s="210" t="s">
        <v>1453</v>
      </c>
      <c r="G1019" s="211" t="s">
        <v>187</v>
      </c>
      <c r="H1019" s="212">
        <v>1.2330000000000001</v>
      </c>
      <c r="I1019" s="213"/>
      <c r="J1019" s="214">
        <f>ROUND(I1019*H1019,2)</f>
        <v>0</v>
      </c>
      <c r="K1019" s="210" t="s">
        <v>188</v>
      </c>
      <c r="L1019" s="39"/>
      <c r="M1019" s="215" t="s">
        <v>1</v>
      </c>
      <c r="N1019" s="216" t="s">
        <v>41</v>
      </c>
      <c r="O1019" s="71"/>
      <c r="P1019" s="217">
        <f>O1019*H1019</f>
        <v>0</v>
      </c>
      <c r="Q1019" s="217">
        <v>0</v>
      </c>
      <c r="R1019" s="217">
        <f>Q1019*H1019</f>
        <v>0</v>
      </c>
      <c r="S1019" s="217">
        <v>1.8</v>
      </c>
      <c r="T1019" s="218">
        <f>S1019*H1019</f>
        <v>2.2194000000000003</v>
      </c>
      <c r="U1019" s="34"/>
      <c r="V1019" s="34"/>
      <c r="W1019" s="34"/>
      <c r="X1019" s="34"/>
      <c r="Y1019" s="34"/>
      <c r="Z1019" s="34"/>
      <c r="AA1019" s="34"/>
      <c r="AB1019" s="34"/>
      <c r="AC1019" s="34"/>
      <c r="AD1019" s="34"/>
      <c r="AE1019" s="34"/>
      <c r="AR1019" s="219" t="s">
        <v>189</v>
      </c>
      <c r="AT1019" s="219" t="s">
        <v>184</v>
      </c>
      <c r="AU1019" s="219" t="s">
        <v>85</v>
      </c>
      <c r="AY1019" s="17" t="s">
        <v>182</v>
      </c>
      <c r="BE1019" s="220">
        <f>IF(N1019="základní",J1019,0)</f>
        <v>0</v>
      </c>
      <c r="BF1019" s="220">
        <f>IF(N1019="snížená",J1019,0)</f>
        <v>0</v>
      </c>
      <c r="BG1019" s="220">
        <f>IF(N1019="zákl. přenesená",J1019,0)</f>
        <v>0</v>
      </c>
      <c r="BH1019" s="220">
        <f>IF(N1019="sníž. přenesená",J1019,0)</f>
        <v>0</v>
      </c>
      <c r="BI1019" s="220">
        <f>IF(N1019="nulová",J1019,0)</f>
        <v>0</v>
      </c>
      <c r="BJ1019" s="17" t="s">
        <v>83</v>
      </c>
      <c r="BK1019" s="220">
        <f>ROUND(I1019*H1019,2)</f>
        <v>0</v>
      </c>
      <c r="BL1019" s="17" t="s">
        <v>189</v>
      </c>
      <c r="BM1019" s="219" t="s">
        <v>1454</v>
      </c>
    </row>
    <row r="1020" spans="1:65" s="13" customFormat="1">
      <c r="B1020" s="221"/>
      <c r="C1020" s="222"/>
      <c r="D1020" s="223" t="s">
        <v>191</v>
      </c>
      <c r="E1020" s="224" t="s">
        <v>1</v>
      </c>
      <c r="F1020" s="225" t="s">
        <v>1455</v>
      </c>
      <c r="G1020" s="222"/>
      <c r="H1020" s="226">
        <v>0.46700000000000003</v>
      </c>
      <c r="I1020" s="227"/>
      <c r="J1020" s="222"/>
      <c r="K1020" s="222"/>
      <c r="L1020" s="228"/>
      <c r="M1020" s="229"/>
      <c r="N1020" s="230"/>
      <c r="O1020" s="230"/>
      <c r="P1020" s="230"/>
      <c r="Q1020" s="230"/>
      <c r="R1020" s="230"/>
      <c r="S1020" s="230"/>
      <c r="T1020" s="231"/>
      <c r="AT1020" s="232" t="s">
        <v>191</v>
      </c>
      <c r="AU1020" s="232" t="s">
        <v>85</v>
      </c>
      <c r="AV1020" s="13" t="s">
        <v>85</v>
      </c>
      <c r="AW1020" s="13" t="s">
        <v>32</v>
      </c>
      <c r="AX1020" s="13" t="s">
        <v>76</v>
      </c>
      <c r="AY1020" s="232" t="s">
        <v>182</v>
      </c>
    </row>
    <row r="1021" spans="1:65" s="13" customFormat="1">
      <c r="B1021" s="221"/>
      <c r="C1021" s="222"/>
      <c r="D1021" s="223" t="s">
        <v>191</v>
      </c>
      <c r="E1021" s="224" t="s">
        <v>1</v>
      </c>
      <c r="F1021" s="225" t="s">
        <v>1456</v>
      </c>
      <c r="G1021" s="222"/>
      <c r="H1021" s="226">
        <v>0.189</v>
      </c>
      <c r="I1021" s="227"/>
      <c r="J1021" s="222"/>
      <c r="K1021" s="222"/>
      <c r="L1021" s="228"/>
      <c r="M1021" s="229"/>
      <c r="N1021" s="230"/>
      <c r="O1021" s="230"/>
      <c r="P1021" s="230"/>
      <c r="Q1021" s="230"/>
      <c r="R1021" s="230"/>
      <c r="S1021" s="230"/>
      <c r="T1021" s="231"/>
      <c r="AT1021" s="232" t="s">
        <v>191</v>
      </c>
      <c r="AU1021" s="232" t="s">
        <v>85</v>
      </c>
      <c r="AV1021" s="13" t="s">
        <v>85</v>
      </c>
      <c r="AW1021" s="13" t="s">
        <v>32</v>
      </c>
      <c r="AX1021" s="13" t="s">
        <v>76</v>
      </c>
      <c r="AY1021" s="232" t="s">
        <v>182</v>
      </c>
    </row>
    <row r="1022" spans="1:65" s="13" customFormat="1">
      <c r="B1022" s="221"/>
      <c r="C1022" s="222"/>
      <c r="D1022" s="223" t="s">
        <v>191</v>
      </c>
      <c r="E1022" s="224" t="s">
        <v>1</v>
      </c>
      <c r="F1022" s="225" t="s">
        <v>1457</v>
      </c>
      <c r="G1022" s="222"/>
      <c r="H1022" s="226">
        <v>0.313</v>
      </c>
      <c r="I1022" s="227"/>
      <c r="J1022" s="222"/>
      <c r="K1022" s="222"/>
      <c r="L1022" s="228"/>
      <c r="M1022" s="229"/>
      <c r="N1022" s="230"/>
      <c r="O1022" s="230"/>
      <c r="P1022" s="230"/>
      <c r="Q1022" s="230"/>
      <c r="R1022" s="230"/>
      <c r="S1022" s="230"/>
      <c r="T1022" s="231"/>
      <c r="AT1022" s="232" t="s">
        <v>191</v>
      </c>
      <c r="AU1022" s="232" t="s">
        <v>85</v>
      </c>
      <c r="AV1022" s="13" t="s">
        <v>85</v>
      </c>
      <c r="AW1022" s="13" t="s">
        <v>32</v>
      </c>
      <c r="AX1022" s="13" t="s">
        <v>76</v>
      </c>
      <c r="AY1022" s="232" t="s">
        <v>182</v>
      </c>
    </row>
    <row r="1023" spans="1:65" s="13" customFormat="1">
      <c r="B1023" s="221"/>
      <c r="C1023" s="222"/>
      <c r="D1023" s="223" t="s">
        <v>191</v>
      </c>
      <c r="E1023" s="224" t="s">
        <v>1</v>
      </c>
      <c r="F1023" s="225" t="s">
        <v>1458</v>
      </c>
      <c r="G1023" s="222"/>
      <c r="H1023" s="226">
        <v>0.26400000000000001</v>
      </c>
      <c r="I1023" s="227"/>
      <c r="J1023" s="222"/>
      <c r="K1023" s="222"/>
      <c r="L1023" s="228"/>
      <c r="M1023" s="229"/>
      <c r="N1023" s="230"/>
      <c r="O1023" s="230"/>
      <c r="P1023" s="230"/>
      <c r="Q1023" s="230"/>
      <c r="R1023" s="230"/>
      <c r="S1023" s="230"/>
      <c r="T1023" s="231"/>
      <c r="AT1023" s="232" t="s">
        <v>191</v>
      </c>
      <c r="AU1023" s="232" t="s">
        <v>85</v>
      </c>
      <c r="AV1023" s="13" t="s">
        <v>85</v>
      </c>
      <c r="AW1023" s="13" t="s">
        <v>32</v>
      </c>
      <c r="AX1023" s="13" t="s">
        <v>76</v>
      </c>
      <c r="AY1023" s="232" t="s">
        <v>182</v>
      </c>
    </row>
    <row r="1024" spans="1:65" s="15" customFormat="1">
      <c r="B1024" s="244"/>
      <c r="C1024" s="245"/>
      <c r="D1024" s="223" t="s">
        <v>191</v>
      </c>
      <c r="E1024" s="246" t="s">
        <v>1</v>
      </c>
      <c r="F1024" s="247" t="s">
        <v>202</v>
      </c>
      <c r="G1024" s="245"/>
      <c r="H1024" s="248">
        <v>1.2330000000000001</v>
      </c>
      <c r="I1024" s="249"/>
      <c r="J1024" s="245"/>
      <c r="K1024" s="245"/>
      <c r="L1024" s="250"/>
      <c r="M1024" s="251"/>
      <c r="N1024" s="252"/>
      <c r="O1024" s="252"/>
      <c r="P1024" s="252"/>
      <c r="Q1024" s="252"/>
      <c r="R1024" s="252"/>
      <c r="S1024" s="252"/>
      <c r="T1024" s="253"/>
      <c r="AT1024" s="254" t="s">
        <v>191</v>
      </c>
      <c r="AU1024" s="254" t="s">
        <v>85</v>
      </c>
      <c r="AV1024" s="15" t="s">
        <v>189</v>
      </c>
      <c r="AW1024" s="15" t="s">
        <v>32</v>
      </c>
      <c r="AX1024" s="15" t="s">
        <v>83</v>
      </c>
      <c r="AY1024" s="254" t="s">
        <v>182</v>
      </c>
    </row>
    <row r="1025" spans="1:65" s="2" customFormat="1" ht="16.5" customHeight="1">
      <c r="A1025" s="34"/>
      <c r="B1025" s="35"/>
      <c r="C1025" s="208" t="s">
        <v>1459</v>
      </c>
      <c r="D1025" s="208" t="s">
        <v>184</v>
      </c>
      <c r="E1025" s="209" t="s">
        <v>1460</v>
      </c>
      <c r="F1025" s="210" t="s">
        <v>1461</v>
      </c>
      <c r="G1025" s="211" t="s">
        <v>187</v>
      </c>
      <c r="H1025" s="212">
        <v>2.0470000000000002</v>
      </c>
      <c r="I1025" s="213"/>
      <c r="J1025" s="214">
        <f>ROUND(I1025*H1025,2)</f>
        <v>0</v>
      </c>
      <c r="K1025" s="210" t="s">
        <v>188</v>
      </c>
      <c r="L1025" s="39"/>
      <c r="M1025" s="215" t="s">
        <v>1</v>
      </c>
      <c r="N1025" s="216" t="s">
        <v>41</v>
      </c>
      <c r="O1025" s="71"/>
      <c r="P1025" s="217">
        <f>O1025*H1025</f>
        <v>0</v>
      </c>
      <c r="Q1025" s="217">
        <v>0</v>
      </c>
      <c r="R1025" s="217">
        <f>Q1025*H1025</f>
        <v>0</v>
      </c>
      <c r="S1025" s="217">
        <v>1.8</v>
      </c>
      <c r="T1025" s="218">
        <f>S1025*H1025</f>
        <v>3.6846000000000005</v>
      </c>
      <c r="U1025" s="34"/>
      <c r="V1025" s="34"/>
      <c r="W1025" s="34"/>
      <c r="X1025" s="34"/>
      <c r="Y1025" s="34"/>
      <c r="Z1025" s="34"/>
      <c r="AA1025" s="34"/>
      <c r="AB1025" s="34"/>
      <c r="AC1025" s="34"/>
      <c r="AD1025" s="34"/>
      <c r="AE1025" s="34"/>
      <c r="AR1025" s="219" t="s">
        <v>189</v>
      </c>
      <c r="AT1025" s="219" t="s">
        <v>184</v>
      </c>
      <c r="AU1025" s="219" t="s">
        <v>85</v>
      </c>
      <c r="AY1025" s="17" t="s">
        <v>182</v>
      </c>
      <c r="BE1025" s="220">
        <f>IF(N1025="základní",J1025,0)</f>
        <v>0</v>
      </c>
      <c r="BF1025" s="220">
        <f>IF(N1025="snížená",J1025,0)</f>
        <v>0</v>
      </c>
      <c r="BG1025" s="220">
        <f>IF(N1025="zákl. přenesená",J1025,0)</f>
        <v>0</v>
      </c>
      <c r="BH1025" s="220">
        <f>IF(N1025="sníž. přenesená",J1025,0)</f>
        <v>0</v>
      </c>
      <c r="BI1025" s="220">
        <f>IF(N1025="nulová",J1025,0)</f>
        <v>0</v>
      </c>
      <c r="BJ1025" s="17" t="s">
        <v>83</v>
      </c>
      <c r="BK1025" s="220">
        <f>ROUND(I1025*H1025,2)</f>
        <v>0</v>
      </c>
      <c r="BL1025" s="17" t="s">
        <v>189</v>
      </c>
      <c r="BM1025" s="219" t="s">
        <v>1462</v>
      </c>
    </row>
    <row r="1026" spans="1:65" s="13" customFormat="1">
      <c r="B1026" s="221"/>
      <c r="C1026" s="222"/>
      <c r="D1026" s="223" t="s">
        <v>191</v>
      </c>
      <c r="E1026" s="224" t="s">
        <v>1</v>
      </c>
      <c r="F1026" s="225" t="s">
        <v>1463</v>
      </c>
      <c r="G1026" s="222"/>
      <c r="H1026" s="226">
        <v>2.0470000000000002</v>
      </c>
      <c r="I1026" s="227"/>
      <c r="J1026" s="222"/>
      <c r="K1026" s="222"/>
      <c r="L1026" s="228"/>
      <c r="M1026" s="229"/>
      <c r="N1026" s="230"/>
      <c r="O1026" s="230"/>
      <c r="P1026" s="230"/>
      <c r="Q1026" s="230"/>
      <c r="R1026" s="230"/>
      <c r="S1026" s="230"/>
      <c r="T1026" s="231"/>
      <c r="AT1026" s="232" t="s">
        <v>191</v>
      </c>
      <c r="AU1026" s="232" t="s">
        <v>85</v>
      </c>
      <c r="AV1026" s="13" t="s">
        <v>85</v>
      </c>
      <c r="AW1026" s="13" t="s">
        <v>32</v>
      </c>
      <c r="AX1026" s="13" t="s">
        <v>83</v>
      </c>
      <c r="AY1026" s="232" t="s">
        <v>182</v>
      </c>
    </row>
    <row r="1027" spans="1:65" s="2" customFormat="1" ht="16.5" customHeight="1">
      <c r="A1027" s="34"/>
      <c r="B1027" s="35"/>
      <c r="C1027" s="208" t="s">
        <v>1464</v>
      </c>
      <c r="D1027" s="208" t="s">
        <v>184</v>
      </c>
      <c r="E1027" s="209" t="s">
        <v>1465</v>
      </c>
      <c r="F1027" s="210" t="s">
        <v>1466</v>
      </c>
      <c r="G1027" s="211" t="s">
        <v>414</v>
      </c>
      <c r="H1027" s="212">
        <v>3</v>
      </c>
      <c r="I1027" s="213"/>
      <c r="J1027" s="214">
        <f>ROUND(I1027*H1027,2)</f>
        <v>0</v>
      </c>
      <c r="K1027" s="210" t="s">
        <v>188</v>
      </c>
      <c r="L1027" s="39"/>
      <c r="M1027" s="215" t="s">
        <v>1</v>
      </c>
      <c r="N1027" s="216" t="s">
        <v>41</v>
      </c>
      <c r="O1027" s="71"/>
      <c r="P1027" s="217">
        <f>O1027*H1027</f>
        <v>0</v>
      </c>
      <c r="Q1027" s="217">
        <v>0</v>
      </c>
      <c r="R1027" s="217">
        <f>Q1027*H1027</f>
        <v>0</v>
      </c>
      <c r="S1027" s="217">
        <v>0.105</v>
      </c>
      <c r="T1027" s="218">
        <f>S1027*H1027</f>
        <v>0.315</v>
      </c>
      <c r="U1027" s="34"/>
      <c r="V1027" s="34"/>
      <c r="W1027" s="34"/>
      <c r="X1027" s="34"/>
      <c r="Y1027" s="34"/>
      <c r="Z1027" s="34"/>
      <c r="AA1027" s="34"/>
      <c r="AB1027" s="34"/>
      <c r="AC1027" s="34"/>
      <c r="AD1027" s="34"/>
      <c r="AE1027" s="34"/>
      <c r="AR1027" s="219" t="s">
        <v>189</v>
      </c>
      <c r="AT1027" s="219" t="s">
        <v>184</v>
      </c>
      <c r="AU1027" s="219" t="s">
        <v>85</v>
      </c>
      <c r="AY1027" s="17" t="s">
        <v>182</v>
      </c>
      <c r="BE1027" s="220">
        <f>IF(N1027="základní",J1027,0)</f>
        <v>0</v>
      </c>
      <c r="BF1027" s="220">
        <f>IF(N1027="snížená",J1027,0)</f>
        <v>0</v>
      </c>
      <c r="BG1027" s="220">
        <f>IF(N1027="zákl. přenesená",J1027,0)</f>
        <v>0</v>
      </c>
      <c r="BH1027" s="220">
        <f>IF(N1027="sníž. přenesená",J1027,0)</f>
        <v>0</v>
      </c>
      <c r="BI1027" s="220">
        <f>IF(N1027="nulová",J1027,0)</f>
        <v>0</v>
      </c>
      <c r="BJ1027" s="17" t="s">
        <v>83</v>
      </c>
      <c r="BK1027" s="220">
        <f>ROUND(I1027*H1027,2)</f>
        <v>0</v>
      </c>
      <c r="BL1027" s="17" t="s">
        <v>189</v>
      </c>
      <c r="BM1027" s="219" t="s">
        <v>1467</v>
      </c>
    </row>
    <row r="1028" spans="1:65" s="13" customFormat="1">
      <c r="B1028" s="221"/>
      <c r="C1028" s="222"/>
      <c r="D1028" s="223" t="s">
        <v>191</v>
      </c>
      <c r="E1028" s="224" t="s">
        <v>1</v>
      </c>
      <c r="F1028" s="225" t="s">
        <v>1468</v>
      </c>
      <c r="G1028" s="222"/>
      <c r="H1028" s="226">
        <v>3</v>
      </c>
      <c r="I1028" s="227"/>
      <c r="J1028" s="222"/>
      <c r="K1028" s="222"/>
      <c r="L1028" s="228"/>
      <c r="M1028" s="229"/>
      <c r="N1028" s="230"/>
      <c r="O1028" s="230"/>
      <c r="P1028" s="230"/>
      <c r="Q1028" s="230"/>
      <c r="R1028" s="230"/>
      <c r="S1028" s="230"/>
      <c r="T1028" s="231"/>
      <c r="AT1028" s="232" t="s">
        <v>191</v>
      </c>
      <c r="AU1028" s="232" t="s">
        <v>85</v>
      </c>
      <c r="AV1028" s="13" t="s">
        <v>85</v>
      </c>
      <c r="AW1028" s="13" t="s">
        <v>32</v>
      </c>
      <c r="AX1028" s="13" t="s">
        <v>83</v>
      </c>
      <c r="AY1028" s="232" t="s">
        <v>182</v>
      </c>
    </row>
    <row r="1029" spans="1:65" s="2" customFormat="1" ht="16.5" customHeight="1">
      <c r="A1029" s="34"/>
      <c r="B1029" s="35"/>
      <c r="C1029" s="208" t="s">
        <v>1469</v>
      </c>
      <c r="D1029" s="208" t="s">
        <v>184</v>
      </c>
      <c r="E1029" s="209" t="s">
        <v>1470</v>
      </c>
      <c r="F1029" s="210" t="s">
        <v>1471</v>
      </c>
      <c r="G1029" s="211" t="s">
        <v>414</v>
      </c>
      <c r="H1029" s="212">
        <v>12</v>
      </c>
      <c r="I1029" s="213"/>
      <c r="J1029" s="214">
        <f>ROUND(I1029*H1029,2)</f>
        <v>0</v>
      </c>
      <c r="K1029" s="210" t="s">
        <v>188</v>
      </c>
      <c r="L1029" s="39"/>
      <c r="M1029" s="215" t="s">
        <v>1</v>
      </c>
      <c r="N1029" s="216" t="s">
        <v>41</v>
      </c>
      <c r="O1029" s="71"/>
      <c r="P1029" s="217">
        <f>O1029*H1029</f>
        <v>0</v>
      </c>
      <c r="Q1029" s="217">
        <v>0</v>
      </c>
      <c r="R1029" s="217">
        <f>Q1029*H1029</f>
        <v>0</v>
      </c>
      <c r="S1029" s="217">
        <v>8.0000000000000002E-3</v>
      </c>
      <c r="T1029" s="218">
        <f>S1029*H1029</f>
        <v>9.6000000000000002E-2</v>
      </c>
      <c r="U1029" s="34"/>
      <c r="V1029" s="34"/>
      <c r="W1029" s="34"/>
      <c r="X1029" s="34"/>
      <c r="Y1029" s="34"/>
      <c r="Z1029" s="34"/>
      <c r="AA1029" s="34"/>
      <c r="AB1029" s="34"/>
      <c r="AC1029" s="34"/>
      <c r="AD1029" s="34"/>
      <c r="AE1029" s="34"/>
      <c r="AR1029" s="219" t="s">
        <v>189</v>
      </c>
      <c r="AT1029" s="219" t="s">
        <v>184</v>
      </c>
      <c r="AU1029" s="219" t="s">
        <v>85</v>
      </c>
      <c r="AY1029" s="17" t="s">
        <v>182</v>
      </c>
      <c r="BE1029" s="220">
        <f>IF(N1029="základní",J1029,0)</f>
        <v>0</v>
      </c>
      <c r="BF1029" s="220">
        <f>IF(N1029="snížená",J1029,0)</f>
        <v>0</v>
      </c>
      <c r="BG1029" s="220">
        <f>IF(N1029="zákl. přenesená",J1029,0)</f>
        <v>0</v>
      </c>
      <c r="BH1029" s="220">
        <f>IF(N1029="sníž. přenesená",J1029,0)</f>
        <v>0</v>
      </c>
      <c r="BI1029" s="220">
        <f>IF(N1029="nulová",J1029,0)</f>
        <v>0</v>
      </c>
      <c r="BJ1029" s="17" t="s">
        <v>83</v>
      </c>
      <c r="BK1029" s="220">
        <f>ROUND(I1029*H1029,2)</f>
        <v>0</v>
      </c>
      <c r="BL1029" s="17" t="s">
        <v>189</v>
      </c>
      <c r="BM1029" s="219" t="s">
        <v>1472</v>
      </c>
    </row>
    <row r="1030" spans="1:65" s="13" customFormat="1">
      <c r="B1030" s="221"/>
      <c r="C1030" s="222"/>
      <c r="D1030" s="223" t="s">
        <v>191</v>
      </c>
      <c r="E1030" s="224" t="s">
        <v>1</v>
      </c>
      <c r="F1030" s="225" t="s">
        <v>1473</v>
      </c>
      <c r="G1030" s="222"/>
      <c r="H1030" s="226">
        <v>11</v>
      </c>
      <c r="I1030" s="227"/>
      <c r="J1030" s="222"/>
      <c r="K1030" s="222"/>
      <c r="L1030" s="228"/>
      <c r="M1030" s="229"/>
      <c r="N1030" s="230"/>
      <c r="O1030" s="230"/>
      <c r="P1030" s="230"/>
      <c r="Q1030" s="230"/>
      <c r="R1030" s="230"/>
      <c r="S1030" s="230"/>
      <c r="T1030" s="231"/>
      <c r="AT1030" s="232" t="s">
        <v>191</v>
      </c>
      <c r="AU1030" s="232" t="s">
        <v>85</v>
      </c>
      <c r="AV1030" s="13" t="s">
        <v>85</v>
      </c>
      <c r="AW1030" s="13" t="s">
        <v>32</v>
      </c>
      <c r="AX1030" s="13" t="s">
        <v>76</v>
      </c>
      <c r="AY1030" s="232" t="s">
        <v>182</v>
      </c>
    </row>
    <row r="1031" spans="1:65" s="13" customFormat="1">
      <c r="B1031" s="221"/>
      <c r="C1031" s="222"/>
      <c r="D1031" s="223" t="s">
        <v>191</v>
      </c>
      <c r="E1031" s="224" t="s">
        <v>1</v>
      </c>
      <c r="F1031" s="225" t="s">
        <v>1474</v>
      </c>
      <c r="G1031" s="222"/>
      <c r="H1031" s="226">
        <v>1</v>
      </c>
      <c r="I1031" s="227"/>
      <c r="J1031" s="222"/>
      <c r="K1031" s="222"/>
      <c r="L1031" s="228"/>
      <c r="M1031" s="229"/>
      <c r="N1031" s="230"/>
      <c r="O1031" s="230"/>
      <c r="P1031" s="230"/>
      <c r="Q1031" s="230"/>
      <c r="R1031" s="230"/>
      <c r="S1031" s="230"/>
      <c r="T1031" s="231"/>
      <c r="AT1031" s="232" t="s">
        <v>191</v>
      </c>
      <c r="AU1031" s="232" t="s">
        <v>85</v>
      </c>
      <c r="AV1031" s="13" t="s">
        <v>85</v>
      </c>
      <c r="AW1031" s="13" t="s">
        <v>32</v>
      </c>
      <c r="AX1031" s="13" t="s">
        <v>76</v>
      </c>
      <c r="AY1031" s="232" t="s">
        <v>182</v>
      </c>
    </row>
    <row r="1032" spans="1:65" s="15" customFormat="1">
      <c r="B1032" s="244"/>
      <c r="C1032" s="245"/>
      <c r="D1032" s="223" t="s">
        <v>191</v>
      </c>
      <c r="E1032" s="246" t="s">
        <v>1</v>
      </c>
      <c r="F1032" s="247" t="s">
        <v>202</v>
      </c>
      <c r="G1032" s="245"/>
      <c r="H1032" s="248">
        <v>12</v>
      </c>
      <c r="I1032" s="249"/>
      <c r="J1032" s="245"/>
      <c r="K1032" s="245"/>
      <c r="L1032" s="250"/>
      <c r="M1032" s="251"/>
      <c r="N1032" s="252"/>
      <c r="O1032" s="252"/>
      <c r="P1032" s="252"/>
      <c r="Q1032" s="252"/>
      <c r="R1032" s="252"/>
      <c r="S1032" s="252"/>
      <c r="T1032" s="253"/>
      <c r="AT1032" s="254" t="s">
        <v>191</v>
      </c>
      <c r="AU1032" s="254" t="s">
        <v>85</v>
      </c>
      <c r="AV1032" s="15" t="s">
        <v>189</v>
      </c>
      <c r="AW1032" s="15" t="s">
        <v>32</v>
      </c>
      <c r="AX1032" s="15" t="s">
        <v>83</v>
      </c>
      <c r="AY1032" s="254" t="s">
        <v>182</v>
      </c>
    </row>
    <row r="1033" spans="1:65" s="2" customFormat="1" ht="16.5" customHeight="1">
      <c r="A1033" s="34"/>
      <c r="B1033" s="35"/>
      <c r="C1033" s="208" t="s">
        <v>1475</v>
      </c>
      <c r="D1033" s="208" t="s">
        <v>184</v>
      </c>
      <c r="E1033" s="209" t="s">
        <v>1476</v>
      </c>
      <c r="F1033" s="210" t="s">
        <v>1477</v>
      </c>
      <c r="G1033" s="211" t="s">
        <v>414</v>
      </c>
      <c r="H1033" s="212">
        <v>2</v>
      </c>
      <c r="I1033" s="213"/>
      <c r="J1033" s="214">
        <f>ROUND(I1033*H1033,2)</f>
        <v>0</v>
      </c>
      <c r="K1033" s="210" t="s">
        <v>188</v>
      </c>
      <c r="L1033" s="39"/>
      <c r="M1033" s="215" t="s">
        <v>1</v>
      </c>
      <c r="N1033" s="216" t="s">
        <v>41</v>
      </c>
      <c r="O1033" s="71"/>
      <c r="P1033" s="217">
        <f>O1033*H1033</f>
        <v>0</v>
      </c>
      <c r="Q1033" s="217">
        <v>0</v>
      </c>
      <c r="R1033" s="217">
        <f>Q1033*H1033</f>
        <v>0</v>
      </c>
      <c r="S1033" s="217">
        <v>3.2000000000000001E-2</v>
      </c>
      <c r="T1033" s="218">
        <f>S1033*H1033</f>
        <v>6.4000000000000001E-2</v>
      </c>
      <c r="U1033" s="34"/>
      <c r="V1033" s="34"/>
      <c r="W1033" s="34"/>
      <c r="X1033" s="34"/>
      <c r="Y1033" s="34"/>
      <c r="Z1033" s="34"/>
      <c r="AA1033" s="34"/>
      <c r="AB1033" s="34"/>
      <c r="AC1033" s="34"/>
      <c r="AD1033" s="34"/>
      <c r="AE1033" s="34"/>
      <c r="AR1033" s="219" t="s">
        <v>189</v>
      </c>
      <c r="AT1033" s="219" t="s">
        <v>184</v>
      </c>
      <c r="AU1033" s="219" t="s">
        <v>85</v>
      </c>
      <c r="AY1033" s="17" t="s">
        <v>182</v>
      </c>
      <c r="BE1033" s="220">
        <f>IF(N1033="základní",J1033,0)</f>
        <v>0</v>
      </c>
      <c r="BF1033" s="220">
        <f>IF(N1033="snížená",J1033,0)</f>
        <v>0</v>
      </c>
      <c r="BG1033" s="220">
        <f>IF(N1033="zákl. přenesená",J1033,0)</f>
        <v>0</v>
      </c>
      <c r="BH1033" s="220">
        <f>IF(N1033="sníž. přenesená",J1033,0)</f>
        <v>0</v>
      </c>
      <c r="BI1033" s="220">
        <f>IF(N1033="nulová",J1033,0)</f>
        <v>0</v>
      </c>
      <c r="BJ1033" s="17" t="s">
        <v>83</v>
      </c>
      <c r="BK1033" s="220">
        <f>ROUND(I1033*H1033,2)</f>
        <v>0</v>
      </c>
      <c r="BL1033" s="17" t="s">
        <v>189</v>
      </c>
      <c r="BM1033" s="219" t="s">
        <v>1478</v>
      </c>
    </row>
    <row r="1034" spans="1:65" s="13" customFormat="1">
      <c r="B1034" s="221"/>
      <c r="C1034" s="222"/>
      <c r="D1034" s="223" t="s">
        <v>191</v>
      </c>
      <c r="E1034" s="224" t="s">
        <v>1</v>
      </c>
      <c r="F1034" s="225" t="s">
        <v>1479</v>
      </c>
      <c r="G1034" s="222"/>
      <c r="H1034" s="226">
        <v>1</v>
      </c>
      <c r="I1034" s="227"/>
      <c r="J1034" s="222"/>
      <c r="K1034" s="222"/>
      <c r="L1034" s="228"/>
      <c r="M1034" s="229"/>
      <c r="N1034" s="230"/>
      <c r="O1034" s="230"/>
      <c r="P1034" s="230"/>
      <c r="Q1034" s="230"/>
      <c r="R1034" s="230"/>
      <c r="S1034" s="230"/>
      <c r="T1034" s="231"/>
      <c r="AT1034" s="232" t="s">
        <v>191</v>
      </c>
      <c r="AU1034" s="232" t="s">
        <v>85</v>
      </c>
      <c r="AV1034" s="13" t="s">
        <v>85</v>
      </c>
      <c r="AW1034" s="13" t="s">
        <v>32</v>
      </c>
      <c r="AX1034" s="13" t="s">
        <v>76</v>
      </c>
      <c r="AY1034" s="232" t="s">
        <v>182</v>
      </c>
    </row>
    <row r="1035" spans="1:65" s="13" customFormat="1">
      <c r="B1035" s="221"/>
      <c r="C1035" s="222"/>
      <c r="D1035" s="223" t="s">
        <v>191</v>
      </c>
      <c r="E1035" s="224" t="s">
        <v>1</v>
      </c>
      <c r="F1035" s="225" t="s">
        <v>1474</v>
      </c>
      <c r="G1035" s="222"/>
      <c r="H1035" s="226">
        <v>1</v>
      </c>
      <c r="I1035" s="227"/>
      <c r="J1035" s="222"/>
      <c r="K1035" s="222"/>
      <c r="L1035" s="228"/>
      <c r="M1035" s="229"/>
      <c r="N1035" s="230"/>
      <c r="O1035" s="230"/>
      <c r="P1035" s="230"/>
      <c r="Q1035" s="230"/>
      <c r="R1035" s="230"/>
      <c r="S1035" s="230"/>
      <c r="T1035" s="231"/>
      <c r="AT1035" s="232" t="s">
        <v>191</v>
      </c>
      <c r="AU1035" s="232" t="s">
        <v>85</v>
      </c>
      <c r="AV1035" s="13" t="s">
        <v>85</v>
      </c>
      <c r="AW1035" s="13" t="s">
        <v>32</v>
      </c>
      <c r="AX1035" s="13" t="s">
        <v>76</v>
      </c>
      <c r="AY1035" s="232" t="s">
        <v>182</v>
      </c>
    </row>
    <row r="1036" spans="1:65" s="15" customFormat="1">
      <c r="B1036" s="244"/>
      <c r="C1036" s="245"/>
      <c r="D1036" s="223" t="s">
        <v>191</v>
      </c>
      <c r="E1036" s="246" t="s">
        <v>1</v>
      </c>
      <c r="F1036" s="247" t="s">
        <v>202</v>
      </c>
      <c r="G1036" s="245"/>
      <c r="H1036" s="248">
        <v>2</v>
      </c>
      <c r="I1036" s="249"/>
      <c r="J1036" s="245"/>
      <c r="K1036" s="245"/>
      <c r="L1036" s="250"/>
      <c r="M1036" s="251"/>
      <c r="N1036" s="252"/>
      <c r="O1036" s="252"/>
      <c r="P1036" s="252"/>
      <c r="Q1036" s="252"/>
      <c r="R1036" s="252"/>
      <c r="S1036" s="252"/>
      <c r="T1036" s="253"/>
      <c r="AT1036" s="254" t="s">
        <v>191</v>
      </c>
      <c r="AU1036" s="254" t="s">
        <v>85</v>
      </c>
      <c r="AV1036" s="15" t="s">
        <v>189</v>
      </c>
      <c r="AW1036" s="15" t="s">
        <v>32</v>
      </c>
      <c r="AX1036" s="15" t="s">
        <v>83</v>
      </c>
      <c r="AY1036" s="254" t="s">
        <v>182</v>
      </c>
    </row>
    <row r="1037" spans="1:65" s="2" customFormat="1" ht="16.5" customHeight="1">
      <c r="A1037" s="34"/>
      <c r="B1037" s="35"/>
      <c r="C1037" s="208" t="s">
        <v>1480</v>
      </c>
      <c r="D1037" s="208" t="s">
        <v>184</v>
      </c>
      <c r="E1037" s="209" t="s">
        <v>1481</v>
      </c>
      <c r="F1037" s="210" t="s">
        <v>1482</v>
      </c>
      <c r="G1037" s="211" t="s">
        <v>414</v>
      </c>
      <c r="H1037" s="212">
        <v>14</v>
      </c>
      <c r="I1037" s="213"/>
      <c r="J1037" s="214">
        <f>ROUND(I1037*H1037,2)</f>
        <v>0</v>
      </c>
      <c r="K1037" s="210" t="s">
        <v>188</v>
      </c>
      <c r="L1037" s="39"/>
      <c r="M1037" s="215" t="s">
        <v>1</v>
      </c>
      <c r="N1037" s="216" t="s">
        <v>41</v>
      </c>
      <c r="O1037" s="71"/>
      <c r="P1037" s="217">
        <f>O1037*H1037</f>
        <v>0</v>
      </c>
      <c r="Q1037" s="217">
        <v>0</v>
      </c>
      <c r="R1037" s="217">
        <f>Q1037*H1037</f>
        <v>0</v>
      </c>
      <c r="S1037" s="217">
        <v>0</v>
      </c>
      <c r="T1037" s="218">
        <f>S1037*H1037</f>
        <v>0</v>
      </c>
      <c r="U1037" s="34"/>
      <c r="V1037" s="34"/>
      <c r="W1037" s="34"/>
      <c r="X1037" s="34"/>
      <c r="Y1037" s="34"/>
      <c r="Z1037" s="34"/>
      <c r="AA1037" s="34"/>
      <c r="AB1037" s="34"/>
      <c r="AC1037" s="34"/>
      <c r="AD1037" s="34"/>
      <c r="AE1037" s="34"/>
      <c r="AR1037" s="219" t="s">
        <v>275</v>
      </c>
      <c r="AT1037" s="219" t="s">
        <v>184</v>
      </c>
      <c r="AU1037" s="219" t="s">
        <v>85</v>
      </c>
      <c r="AY1037" s="17" t="s">
        <v>182</v>
      </c>
      <c r="BE1037" s="220">
        <f>IF(N1037="základní",J1037,0)</f>
        <v>0</v>
      </c>
      <c r="BF1037" s="220">
        <f>IF(N1037="snížená",J1037,0)</f>
        <v>0</v>
      </c>
      <c r="BG1037" s="220">
        <f>IF(N1037="zákl. přenesená",J1037,0)</f>
        <v>0</v>
      </c>
      <c r="BH1037" s="220">
        <f>IF(N1037="sníž. přenesená",J1037,0)</f>
        <v>0</v>
      </c>
      <c r="BI1037" s="220">
        <f>IF(N1037="nulová",J1037,0)</f>
        <v>0</v>
      </c>
      <c r="BJ1037" s="17" t="s">
        <v>83</v>
      </c>
      <c r="BK1037" s="220">
        <f>ROUND(I1037*H1037,2)</f>
        <v>0</v>
      </c>
      <c r="BL1037" s="17" t="s">
        <v>275</v>
      </c>
      <c r="BM1037" s="219" t="s">
        <v>1483</v>
      </c>
    </row>
    <row r="1038" spans="1:65" s="13" customFormat="1">
      <c r="B1038" s="221"/>
      <c r="C1038" s="222"/>
      <c r="D1038" s="223" t="s">
        <v>191</v>
      </c>
      <c r="E1038" s="224" t="s">
        <v>1</v>
      </c>
      <c r="F1038" s="225" t="s">
        <v>1484</v>
      </c>
      <c r="G1038" s="222"/>
      <c r="H1038" s="226">
        <v>12</v>
      </c>
      <c r="I1038" s="227"/>
      <c r="J1038" s="222"/>
      <c r="K1038" s="222"/>
      <c r="L1038" s="228"/>
      <c r="M1038" s="229"/>
      <c r="N1038" s="230"/>
      <c r="O1038" s="230"/>
      <c r="P1038" s="230"/>
      <c r="Q1038" s="230"/>
      <c r="R1038" s="230"/>
      <c r="S1038" s="230"/>
      <c r="T1038" s="231"/>
      <c r="AT1038" s="232" t="s">
        <v>191</v>
      </c>
      <c r="AU1038" s="232" t="s">
        <v>85</v>
      </c>
      <c r="AV1038" s="13" t="s">
        <v>85</v>
      </c>
      <c r="AW1038" s="13" t="s">
        <v>32</v>
      </c>
      <c r="AX1038" s="13" t="s">
        <v>76</v>
      </c>
      <c r="AY1038" s="232" t="s">
        <v>182</v>
      </c>
    </row>
    <row r="1039" spans="1:65" s="13" customFormat="1">
      <c r="B1039" s="221"/>
      <c r="C1039" s="222"/>
      <c r="D1039" s="223" t="s">
        <v>191</v>
      </c>
      <c r="E1039" s="224" t="s">
        <v>1</v>
      </c>
      <c r="F1039" s="225" t="s">
        <v>1485</v>
      </c>
      <c r="G1039" s="222"/>
      <c r="H1039" s="226">
        <v>2</v>
      </c>
      <c r="I1039" s="227"/>
      <c r="J1039" s="222"/>
      <c r="K1039" s="222"/>
      <c r="L1039" s="228"/>
      <c r="M1039" s="229"/>
      <c r="N1039" s="230"/>
      <c r="O1039" s="230"/>
      <c r="P1039" s="230"/>
      <c r="Q1039" s="230"/>
      <c r="R1039" s="230"/>
      <c r="S1039" s="230"/>
      <c r="T1039" s="231"/>
      <c r="AT1039" s="232" t="s">
        <v>191</v>
      </c>
      <c r="AU1039" s="232" t="s">
        <v>85</v>
      </c>
      <c r="AV1039" s="13" t="s">
        <v>85</v>
      </c>
      <c r="AW1039" s="13" t="s">
        <v>32</v>
      </c>
      <c r="AX1039" s="13" t="s">
        <v>76</v>
      </c>
      <c r="AY1039" s="232" t="s">
        <v>182</v>
      </c>
    </row>
    <row r="1040" spans="1:65" s="15" customFormat="1">
      <c r="B1040" s="244"/>
      <c r="C1040" s="245"/>
      <c r="D1040" s="223" t="s">
        <v>191</v>
      </c>
      <c r="E1040" s="246" t="s">
        <v>1</v>
      </c>
      <c r="F1040" s="247" t="s">
        <v>202</v>
      </c>
      <c r="G1040" s="245"/>
      <c r="H1040" s="248">
        <v>14</v>
      </c>
      <c r="I1040" s="249"/>
      <c r="J1040" s="245"/>
      <c r="K1040" s="245"/>
      <c r="L1040" s="250"/>
      <c r="M1040" s="251"/>
      <c r="N1040" s="252"/>
      <c r="O1040" s="252"/>
      <c r="P1040" s="252"/>
      <c r="Q1040" s="252"/>
      <c r="R1040" s="252"/>
      <c r="S1040" s="252"/>
      <c r="T1040" s="253"/>
      <c r="AT1040" s="254" t="s">
        <v>191</v>
      </c>
      <c r="AU1040" s="254" t="s">
        <v>85</v>
      </c>
      <c r="AV1040" s="15" t="s">
        <v>189</v>
      </c>
      <c r="AW1040" s="15" t="s">
        <v>32</v>
      </c>
      <c r="AX1040" s="15" t="s">
        <v>83</v>
      </c>
      <c r="AY1040" s="254" t="s">
        <v>182</v>
      </c>
    </row>
    <row r="1041" spans="1:65" s="2" customFormat="1" ht="16.5" customHeight="1">
      <c r="A1041" s="34"/>
      <c r="B1041" s="35"/>
      <c r="C1041" s="208" t="s">
        <v>1486</v>
      </c>
      <c r="D1041" s="208" t="s">
        <v>184</v>
      </c>
      <c r="E1041" s="209" t="s">
        <v>1487</v>
      </c>
      <c r="F1041" s="210" t="s">
        <v>1488</v>
      </c>
      <c r="G1041" s="211" t="s">
        <v>187</v>
      </c>
      <c r="H1041" s="212">
        <v>0.432</v>
      </c>
      <c r="I1041" s="213"/>
      <c r="J1041" s="214">
        <f>ROUND(I1041*H1041,2)</f>
        <v>0</v>
      </c>
      <c r="K1041" s="210" t="s">
        <v>188</v>
      </c>
      <c r="L1041" s="39"/>
      <c r="M1041" s="215" t="s">
        <v>1</v>
      </c>
      <c r="N1041" s="216" t="s">
        <v>41</v>
      </c>
      <c r="O1041" s="71"/>
      <c r="P1041" s="217">
        <f>O1041*H1041</f>
        <v>0</v>
      </c>
      <c r="Q1041" s="217">
        <v>0</v>
      </c>
      <c r="R1041" s="217">
        <f>Q1041*H1041</f>
        <v>0</v>
      </c>
      <c r="S1041" s="217">
        <v>2.5</v>
      </c>
      <c r="T1041" s="218">
        <f>S1041*H1041</f>
        <v>1.08</v>
      </c>
      <c r="U1041" s="34"/>
      <c r="V1041" s="34"/>
      <c r="W1041" s="34"/>
      <c r="X1041" s="34"/>
      <c r="Y1041" s="34"/>
      <c r="Z1041" s="34"/>
      <c r="AA1041" s="34"/>
      <c r="AB1041" s="34"/>
      <c r="AC1041" s="34"/>
      <c r="AD1041" s="34"/>
      <c r="AE1041" s="34"/>
      <c r="AR1041" s="219" t="s">
        <v>189</v>
      </c>
      <c r="AT1041" s="219" t="s">
        <v>184</v>
      </c>
      <c r="AU1041" s="219" t="s">
        <v>85</v>
      </c>
      <c r="AY1041" s="17" t="s">
        <v>182</v>
      </c>
      <c r="BE1041" s="220">
        <f>IF(N1041="základní",J1041,0)</f>
        <v>0</v>
      </c>
      <c r="BF1041" s="220">
        <f>IF(N1041="snížená",J1041,0)</f>
        <v>0</v>
      </c>
      <c r="BG1041" s="220">
        <f>IF(N1041="zákl. přenesená",J1041,0)</f>
        <v>0</v>
      </c>
      <c r="BH1041" s="220">
        <f>IF(N1041="sníž. přenesená",J1041,0)</f>
        <v>0</v>
      </c>
      <c r="BI1041" s="220">
        <f>IF(N1041="nulová",J1041,0)</f>
        <v>0</v>
      </c>
      <c r="BJ1041" s="17" t="s">
        <v>83</v>
      </c>
      <c r="BK1041" s="220">
        <f>ROUND(I1041*H1041,2)</f>
        <v>0</v>
      </c>
      <c r="BL1041" s="17" t="s">
        <v>189</v>
      </c>
      <c r="BM1041" s="219" t="s">
        <v>1489</v>
      </c>
    </row>
    <row r="1042" spans="1:65" s="13" customFormat="1">
      <c r="B1042" s="221"/>
      <c r="C1042" s="222"/>
      <c r="D1042" s="223" t="s">
        <v>191</v>
      </c>
      <c r="E1042" s="224" t="s">
        <v>1</v>
      </c>
      <c r="F1042" s="225" t="s">
        <v>1490</v>
      </c>
      <c r="G1042" s="222"/>
      <c r="H1042" s="226">
        <v>0.432</v>
      </c>
      <c r="I1042" s="227"/>
      <c r="J1042" s="222"/>
      <c r="K1042" s="222"/>
      <c r="L1042" s="228"/>
      <c r="M1042" s="229"/>
      <c r="N1042" s="230"/>
      <c r="O1042" s="230"/>
      <c r="P1042" s="230"/>
      <c r="Q1042" s="230"/>
      <c r="R1042" s="230"/>
      <c r="S1042" s="230"/>
      <c r="T1042" s="231"/>
      <c r="AT1042" s="232" t="s">
        <v>191</v>
      </c>
      <c r="AU1042" s="232" t="s">
        <v>85</v>
      </c>
      <c r="AV1042" s="13" t="s">
        <v>85</v>
      </c>
      <c r="AW1042" s="13" t="s">
        <v>32</v>
      </c>
      <c r="AX1042" s="13" t="s">
        <v>83</v>
      </c>
      <c r="AY1042" s="232" t="s">
        <v>182</v>
      </c>
    </row>
    <row r="1043" spans="1:65" s="2" customFormat="1" ht="16.5" customHeight="1">
      <c r="A1043" s="34"/>
      <c r="B1043" s="35"/>
      <c r="C1043" s="208" t="s">
        <v>1491</v>
      </c>
      <c r="D1043" s="208" t="s">
        <v>184</v>
      </c>
      <c r="E1043" s="209" t="s">
        <v>1492</v>
      </c>
      <c r="F1043" s="210" t="s">
        <v>1493</v>
      </c>
      <c r="G1043" s="211" t="s">
        <v>414</v>
      </c>
      <c r="H1043" s="212">
        <v>5</v>
      </c>
      <c r="I1043" s="213"/>
      <c r="J1043" s="214">
        <f>ROUND(I1043*H1043,2)</f>
        <v>0</v>
      </c>
      <c r="K1043" s="210" t="s">
        <v>188</v>
      </c>
      <c r="L1043" s="39"/>
      <c r="M1043" s="215" t="s">
        <v>1</v>
      </c>
      <c r="N1043" s="216" t="s">
        <v>41</v>
      </c>
      <c r="O1043" s="71"/>
      <c r="P1043" s="217">
        <f>O1043*H1043</f>
        <v>0</v>
      </c>
      <c r="Q1043" s="217">
        <v>0</v>
      </c>
      <c r="R1043" s="217">
        <f>Q1043*H1043</f>
        <v>0</v>
      </c>
      <c r="S1043" s="217">
        <v>3.9E-2</v>
      </c>
      <c r="T1043" s="218">
        <f>S1043*H1043</f>
        <v>0.19500000000000001</v>
      </c>
      <c r="U1043" s="34"/>
      <c r="V1043" s="34"/>
      <c r="W1043" s="34"/>
      <c r="X1043" s="34"/>
      <c r="Y1043" s="34"/>
      <c r="Z1043" s="34"/>
      <c r="AA1043" s="34"/>
      <c r="AB1043" s="34"/>
      <c r="AC1043" s="34"/>
      <c r="AD1043" s="34"/>
      <c r="AE1043" s="34"/>
      <c r="AR1043" s="219" t="s">
        <v>189</v>
      </c>
      <c r="AT1043" s="219" t="s">
        <v>184</v>
      </c>
      <c r="AU1043" s="219" t="s">
        <v>85</v>
      </c>
      <c r="AY1043" s="17" t="s">
        <v>182</v>
      </c>
      <c r="BE1043" s="220">
        <f>IF(N1043="základní",J1043,0)</f>
        <v>0</v>
      </c>
      <c r="BF1043" s="220">
        <f>IF(N1043="snížená",J1043,0)</f>
        <v>0</v>
      </c>
      <c r="BG1043" s="220">
        <f>IF(N1043="zákl. přenesená",J1043,0)</f>
        <v>0</v>
      </c>
      <c r="BH1043" s="220">
        <f>IF(N1043="sníž. přenesená",J1043,0)</f>
        <v>0</v>
      </c>
      <c r="BI1043" s="220">
        <f>IF(N1043="nulová",J1043,0)</f>
        <v>0</v>
      </c>
      <c r="BJ1043" s="17" t="s">
        <v>83</v>
      </c>
      <c r="BK1043" s="220">
        <f>ROUND(I1043*H1043,2)</f>
        <v>0</v>
      </c>
      <c r="BL1043" s="17" t="s">
        <v>189</v>
      </c>
      <c r="BM1043" s="219" t="s">
        <v>1494</v>
      </c>
    </row>
    <row r="1044" spans="1:65" s="13" customFormat="1">
      <c r="B1044" s="221"/>
      <c r="C1044" s="222"/>
      <c r="D1044" s="223" t="s">
        <v>191</v>
      </c>
      <c r="E1044" s="224" t="s">
        <v>1</v>
      </c>
      <c r="F1044" s="225" t="s">
        <v>1495</v>
      </c>
      <c r="G1044" s="222"/>
      <c r="H1044" s="226">
        <v>1</v>
      </c>
      <c r="I1044" s="227"/>
      <c r="J1044" s="222"/>
      <c r="K1044" s="222"/>
      <c r="L1044" s="228"/>
      <c r="M1044" s="229"/>
      <c r="N1044" s="230"/>
      <c r="O1044" s="230"/>
      <c r="P1044" s="230"/>
      <c r="Q1044" s="230"/>
      <c r="R1044" s="230"/>
      <c r="S1044" s="230"/>
      <c r="T1044" s="231"/>
      <c r="AT1044" s="232" t="s">
        <v>191</v>
      </c>
      <c r="AU1044" s="232" t="s">
        <v>85</v>
      </c>
      <c r="AV1044" s="13" t="s">
        <v>85</v>
      </c>
      <c r="AW1044" s="13" t="s">
        <v>32</v>
      </c>
      <c r="AX1044" s="13" t="s">
        <v>76</v>
      </c>
      <c r="AY1044" s="232" t="s">
        <v>182</v>
      </c>
    </row>
    <row r="1045" spans="1:65" s="13" customFormat="1">
      <c r="B1045" s="221"/>
      <c r="C1045" s="222"/>
      <c r="D1045" s="223" t="s">
        <v>191</v>
      </c>
      <c r="E1045" s="224" t="s">
        <v>1</v>
      </c>
      <c r="F1045" s="225" t="s">
        <v>1496</v>
      </c>
      <c r="G1045" s="222"/>
      <c r="H1045" s="226">
        <v>2</v>
      </c>
      <c r="I1045" s="227"/>
      <c r="J1045" s="222"/>
      <c r="K1045" s="222"/>
      <c r="L1045" s="228"/>
      <c r="M1045" s="229"/>
      <c r="N1045" s="230"/>
      <c r="O1045" s="230"/>
      <c r="P1045" s="230"/>
      <c r="Q1045" s="230"/>
      <c r="R1045" s="230"/>
      <c r="S1045" s="230"/>
      <c r="T1045" s="231"/>
      <c r="AT1045" s="232" t="s">
        <v>191</v>
      </c>
      <c r="AU1045" s="232" t="s">
        <v>85</v>
      </c>
      <c r="AV1045" s="13" t="s">
        <v>85</v>
      </c>
      <c r="AW1045" s="13" t="s">
        <v>32</v>
      </c>
      <c r="AX1045" s="13" t="s">
        <v>76</v>
      </c>
      <c r="AY1045" s="232" t="s">
        <v>182</v>
      </c>
    </row>
    <row r="1046" spans="1:65" s="13" customFormat="1">
      <c r="B1046" s="221"/>
      <c r="C1046" s="222"/>
      <c r="D1046" s="223" t="s">
        <v>191</v>
      </c>
      <c r="E1046" s="224" t="s">
        <v>1</v>
      </c>
      <c r="F1046" s="225" t="s">
        <v>657</v>
      </c>
      <c r="G1046" s="222"/>
      <c r="H1046" s="226">
        <v>2</v>
      </c>
      <c r="I1046" s="227"/>
      <c r="J1046" s="222"/>
      <c r="K1046" s="222"/>
      <c r="L1046" s="228"/>
      <c r="M1046" s="229"/>
      <c r="N1046" s="230"/>
      <c r="O1046" s="230"/>
      <c r="P1046" s="230"/>
      <c r="Q1046" s="230"/>
      <c r="R1046" s="230"/>
      <c r="S1046" s="230"/>
      <c r="T1046" s="231"/>
      <c r="AT1046" s="232" t="s">
        <v>191</v>
      </c>
      <c r="AU1046" s="232" t="s">
        <v>85</v>
      </c>
      <c r="AV1046" s="13" t="s">
        <v>85</v>
      </c>
      <c r="AW1046" s="13" t="s">
        <v>32</v>
      </c>
      <c r="AX1046" s="13" t="s">
        <v>76</v>
      </c>
      <c r="AY1046" s="232" t="s">
        <v>182</v>
      </c>
    </row>
    <row r="1047" spans="1:65" s="15" customFormat="1">
      <c r="B1047" s="244"/>
      <c r="C1047" s="245"/>
      <c r="D1047" s="223" t="s">
        <v>191</v>
      </c>
      <c r="E1047" s="246" t="s">
        <v>1</v>
      </c>
      <c r="F1047" s="247" t="s">
        <v>202</v>
      </c>
      <c r="G1047" s="245"/>
      <c r="H1047" s="248">
        <v>5</v>
      </c>
      <c r="I1047" s="249"/>
      <c r="J1047" s="245"/>
      <c r="K1047" s="245"/>
      <c r="L1047" s="250"/>
      <c r="M1047" s="251"/>
      <c r="N1047" s="252"/>
      <c r="O1047" s="252"/>
      <c r="P1047" s="252"/>
      <c r="Q1047" s="252"/>
      <c r="R1047" s="252"/>
      <c r="S1047" s="252"/>
      <c r="T1047" s="253"/>
      <c r="AT1047" s="254" t="s">
        <v>191</v>
      </c>
      <c r="AU1047" s="254" t="s">
        <v>85</v>
      </c>
      <c r="AV1047" s="15" t="s">
        <v>189</v>
      </c>
      <c r="AW1047" s="15" t="s">
        <v>32</v>
      </c>
      <c r="AX1047" s="15" t="s">
        <v>83</v>
      </c>
      <c r="AY1047" s="254" t="s">
        <v>182</v>
      </c>
    </row>
    <row r="1048" spans="1:65" s="2" customFormat="1" ht="16.5" customHeight="1">
      <c r="A1048" s="34"/>
      <c r="B1048" s="35"/>
      <c r="C1048" s="208" t="s">
        <v>1497</v>
      </c>
      <c r="D1048" s="208" t="s">
        <v>184</v>
      </c>
      <c r="E1048" s="209" t="s">
        <v>1498</v>
      </c>
      <c r="F1048" s="210" t="s">
        <v>1499</v>
      </c>
      <c r="G1048" s="211" t="s">
        <v>360</v>
      </c>
      <c r="H1048" s="212">
        <v>8.1</v>
      </c>
      <c r="I1048" s="213"/>
      <c r="J1048" s="214">
        <f>ROUND(I1048*H1048,2)</f>
        <v>0</v>
      </c>
      <c r="K1048" s="210" t="s">
        <v>188</v>
      </c>
      <c r="L1048" s="39"/>
      <c r="M1048" s="215" t="s">
        <v>1</v>
      </c>
      <c r="N1048" s="216" t="s">
        <v>41</v>
      </c>
      <c r="O1048" s="71"/>
      <c r="P1048" s="217">
        <f>O1048*H1048</f>
        <v>0</v>
      </c>
      <c r="Q1048" s="217">
        <v>0</v>
      </c>
      <c r="R1048" s="217">
        <f>Q1048*H1048</f>
        <v>0</v>
      </c>
      <c r="S1048" s="217">
        <v>8.9999999999999993E-3</v>
      </c>
      <c r="T1048" s="218">
        <f>S1048*H1048</f>
        <v>7.2899999999999993E-2</v>
      </c>
      <c r="U1048" s="34"/>
      <c r="V1048" s="34"/>
      <c r="W1048" s="34"/>
      <c r="X1048" s="34"/>
      <c r="Y1048" s="34"/>
      <c r="Z1048" s="34"/>
      <c r="AA1048" s="34"/>
      <c r="AB1048" s="34"/>
      <c r="AC1048" s="34"/>
      <c r="AD1048" s="34"/>
      <c r="AE1048" s="34"/>
      <c r="AR1048" s="219" t="s">
        <v>189</v>
      </c>
      <c r="AT1048" s="219" t="s">
        <v>184</v>
      </c>
      <c r="AU1048" s="219" t="s">
        <v>85</v>
      </c>
      <c r="AY1048" s="17" t="s">
        <v>182</v>
      </c>
      <c r="BE1048" s="220">
        <f>IF(N1048="základní",J1048,0)</f>
        <v>0</v>
      </c>
      <c r="BF1048" s="220">
        <f>IF(N1048="snížená",J1048,0)</f>
        <v>0</v>
      </c>
      <c r="BG1048" s="220">
        <f>IF(N1048="zákl. přenesená",J1048,0)</f>
        <v>0</v>
      </c>
      <c r="BH1048" s="220">
        <f>IF(N1048="sníž. přenesená",J1048,0)</f>
        <v>0</v>
      </c>
      <c r="BI1048" s="220">
        <f>IF(N1048="nulová",J1048,0)</f>
        <v>0</v>
      </c>
      <c r="BJ1048" s="17" t="s">
        <v>83</v>
      </c>
      <c r="BK1048" s="220">
        <f>ROUND(I1048*H1048,2)</f>
        <v>0</v>
      </c>
      <c r="BL1048" s="17" t="s">
        <v>189</v>
      </c>
      <c r="BM1048" s="219" t="s">
        <v>1500</v>
      </c>
    </row>
    <row r="1049" spans="1:65" s="13" customFormat="1">
      <c r="B1049" s="221"/>
      <c r="C1049" s="222"/>
      <c r="D1049" s="223" t="s">
        <v>191</v>
      </c>
      <c r="E1049" s="224" t="s">
        <v>1</v>
      </c>
      <c r="F1049" s="225" t="s">
        <v>1501</v>
      </c>
      <c r="G1049" s="222"/>
      <c r="H1049" s="226">
        <v>8.1</v>
      </c>
      <c r="I1049" s="227"/>
      <c r="J1049" s="222"/>
      <c r="K1049" s="222"/>
      <c r="L1049" s="228"/>
      <c r="M1049" s="229"/>
      <c r="N1049" s="230"/>
      <c r="O1049" s="230"/>
      <c r="P1049" s="230"/>
      <c r="Q1049" s="230"/>
      <c r="R1049" s="230"/>
      <c r="S1049" s="230"/>
      <c r="T1049" s="231"/>
      <c r="AT1049" s="232" t="s">
        <v>191</v>
      </c>
      <c r="AU1049" s="232" t="s">
        <v>85</v>
      </c>
      <c r="AV1049" s="13" t="s">
        <v>85</v>
      </c>
      <c r="AW1049" s="13" t="s">
        <v>32</v>
      </c>
      <c r="AX1049" s="13" t="s">
        <v>83</v>
      </c>
      <c r="AY1049" s="232" t="s">
        <v>182</v>
      </c>
    </row>
    <row r="1050" spans="1:65" s="2" customFormat="1" ht="16.5" customHeight="1">
      <c r="A1050" s="34"/>
      <c r="B1050" s="35"/>
      <c r="C1050" s="208" t="s">
        <v>1502</v>
      </c>
      <c r="D1050" s="208" t="s">
        <v>184</v>
      </c>
      <c r="E1050" s="209" t="s">
        <v>1503</v>
      </c>
      <c r="F1050" s="210" t="s">
        <v>1504</v>
      </c>
      <c r="G1050" s="211" t="s">
        <v>360</v>
      </c>
      <c r="H1050" s="212">
        <v>26.2</v>
      </c>
      <c r="I1050" s="213"/>
      <c r="J1050" s="214">
        <f>ROUND(I1050*H1050,2)</f>
        <v>0</v>
      </c>
      <c r="K1050" s="210" t="s">
        <v>188</v>
      </c>
      <c r="L1050" s="39"/>
      <c r="M1050" s="215" t="s">
        <v>1</v>
      </c>
      <c r="N1050" s="216" t="s">
        <v>41</v>
      </c>
      <c r="O1050" s="71"/>
      <c r="P1050" s="217">
        <f>O1050*H1050</f>
        <v>0</v>
      </c>
      <c r="Q1050" s="217">
        <v>0</v>
      </c>
      <c r="R1050" s="217">
        <f>Q1050*H1050</f>
        <v>0</v>
      </c>
      <c r="S1050" s="217">
        <v>1.0999999999999999E-2</v>
      </c>
      <c r="T1050" s="218">
        <f>S1050*H1050</f>
        <v>0.28819999999999996</v>
      </c>
      <c r="U1050" s="34"/>
      <c r="V1050" s="34"/>
      <c r="W1050" s="34"/>
      <c r="X1050" s="34"/>
      <c r="Y1050" s="34"/>
      <c r="Z1050" s="34"/>
      <c r="AA1050" s="34"/>
      <c r="AB1050" s="34"/>
      <c r="AC1050" s="34"/>
      <c r="AD1050" s="34"/>
      <c r="AE1050" s="34"/>
      <c r="AR1050" s="219" t="s">
        <v>189</v>
      </c>
      <c r="AT1050" s="219" t="s">
        <v>184</v>
      </c>
      <c r="AU1050" s="219" t="s">
        <v>85</v>
      </c>
      <c r="AY1050" s="17" t="s">
        <v>182</v>
      </c>
      <c r="BE1050" s="220">
        <f>IF(N1050="základní",J1050,0)</f>
        <v>0</v>
      </c>
      <c r="BF1050" s="220">
        <f>IF(N1050="snížená",J1050,0)</f>
        <v>0</v>
      </c>
      <c r="BG1050" s="220">
        <f>IF(N1050="zákl. přenesená",J1050,0)</f>
        <v>0</v>
      </c>
      <c r="BH1050" s="220">
        <f>IF(N1050="sníž. přenesená",J1050,0)</f>
        <v>0</v>
      </c>
      <c r="BI1050" s="220">
        <f>IF(N1050="nulová",J1050,0)</f>
        <v>0</v>
      </c>
      <c r="BJ1050" s="17" t="s">
        <v>83</v>
      </c>
      <c r="BK1050" s="220">
        <f>ROUND(I1050*H1050,2)</f>
        <v>0</v>
      </c>
      <c r="BL1050" s="17" t="s">
        <v>189</v>
      </c>
      <c r="BM1050" s="219" t="s">
        <v>1505</v>
      </c>
    </row>
    <row r="1051" spans="1:65" s="13" customFormat="1">
      <c r="B1051" s="221"/>
      <c r="C1051" s="222"/>
      <c r="D1051" s="223" t="s">
        <v>191</v>
      </c>
      <c r="E1051" s="224" t="s">
        <v>1</v>
      </c>
      <c r="F1051" s="225" t="s">
        <v>1506</v>
      </c>
      <c r="G1051" s="222"/>
      <c r="H1051" s="226">
        <v>26.2</v>
      </c>
      <c r="I1051" s="227"/>
      <c r="J1051" s="222"/>
      <c r="K1051" s="222"/>
      <c r="L1051" s="228"/>
      <c r="M1051" s="229"/>
      <c r="N1051" s="230"/>
      <c r="O1051" s="230"/>
      <c r="P1051" s="230"/>
      <c r="Q1051" s="230"/>
      <c r="R1051" s="230"/>
      <c r="S1051" s="230"/>
      <c r="T1051" s="231"/>
      <c r="AT1051" s="232" t="s">
        <v>191</v>
      </c>
      <c r="AU1051" s="232" t="s">
        <v>85</v>
      </c>
      <c r="AV1051" s="13" t="s">
        <v>85</v>
      </c>
      <c r="AW1051" s="13" t="s">
        <v>32</v>
      </c>
      <c r="AX1051" s="13" t="s">
        <v>83</v>
      </c>
      <c r="AY1051" s="232" t="s">
        <v>182</v>
      </c>
    </row>
    <row r="1052" spans="1:65" s="2" customFormat="1" ht="16.5" customHeight="1">
      <c r="A1052" s="34"/>
      <c r="B1052" s="35"/>
      <c r="C1052" s="208" t="s">
        <v>1507</v>
      </c>
      <c r="D1052" s="208" t="s">
        <v>184</v>
      </c>
      <c r="E1052" s="209" t="s">
        <v>1508</v>
      </c>
      <c r="F1052" s="210" t="s">
        <v>1509</v>
      </c>
      <c r="G1052" s="211" t="s">
        <v>360</v>
      </c>
      <c r="H1052" s="212">
        <v>5.92</v>
      </c>
      <c r="I1052" s="213"/>
      <c r="J1052" s="214">
        <f>ROUND(I1052*H1052,2)</f>
        <v>0</v>
      </c>
      <c r="K1052" s="210" t="s">
        <v>188</v>
      </c>
      <c r="L1052" s="39"/>
      <c r="M1052" s="215" t="s">
        <v>1</v>
      </c>
      <c r="N1052" s="216" t="s">
        <v>41</v>
      </c>
      <c r="O1052" s="71"/>
      <c r="P1052" s="217">
        <f>O1052*H1052</f>
        <v>0</v>
      </c>
      <c r="Q1052" s="217">
        <v>0</v>
      </c>
      <c r="R1052" s="217">
        <f>Q1052*H1052</f>
        <v>0</v>
      </c>
      <c r="S1052" s="217">
        <v>1.2999999999999999E-2</v>
      </c>
      <c r="T1052" s="218">
        <f>S1052*H1052</f>
        <v>7.6960000000000001E-2</v>
      </c>
      <c r="U1052" s="34"/>
      <c r="V1052" s="34"/>
      <c r="W1052" s="34"/>
      <c r="X1052" s="34"/>
      <c r="Y1052" s="34"/>
      <c r="Z1052" s="34"/>
      <c r="AA1052" s="34"/>
      <c r="AB1052" s="34"/>
      <c r="AC1052" s="34"/>
      <c r="AD1052" s="34"/>
      <c r="AE1052" s="34"/>
      <c r="AR1052" s="219" t="s">
        <v>189</v>
      </c>
      <c r="AT1052" s="219" t="s">
        <v>184</v>
      </c>
      <c r="AU1052" s="219" t="s">
        <v>85</v>
      </c>
      <c r="AY1052" s="17" t="s">
        <v>182</v>
      </c>
      <c r="BE1052" s="220">
        <f>IF(N1052="základní",J1052,0)</f>
        <v>0</v>
      </c>
      <c r="BF1052" s="220">
        <f>IF(N1052="snížená",J1052,0)</f>
        <v>0</v>
      </c>
      <c r="BG1052" s="220">
        <f>IF(N1052="zákl. přenesená",J1052,0)</f>
        <v>0</v>
      </c>
      <c r="BH1052" s="220">
        <f>IF(N1052="sníž. přenesená",J1052,0)</f>
        <v>0</v>
      </c>
      <c r="BI1052" s="220">
        <f>IF(N1052="nulová",J1052,0)</f>
        <v>0</v>
      </c>
      <c r="BJ1052" s="17" t="s">
        <v>83</v>
      </c>
      <c r="BK1052" s="220">
        <f>ROUND(I1052*H1052,2)</f>
        <v>0</v>
      </c>
      <c r="BL1052" s="17" t="s">
        <v>189</v>
      </c>
      <c r="BM1052" s="219" t="s">
        <v>1510</v>
      </c>
    </row>
    <row r="1053" spans="1:65" s="13" customFormat="1">
      <c r="B1053" s="221"/>
      <c r="C1053" s="222"/>
      <c r="D1053" s="223" t="s">
        <v>191</v>
      </c>
      <c r="E1053" s="224" t="s">
        <v>1</v>
      </c>
      <c r="F1053" s="225" t="s">
        <v>1511</v>
      </c>
      <c r="G1053" s="222"/>
      <c r="H1053" s="226">
        <v>5.92</v>
      </c>
      <c r="I1053" s="227"/>
      <c r="J1053" s="222"/>
      <c r="K1053" s="222"/>
      <c r="L1053" s="228"/>
      <c r="M1053" s="229"/>
      <c r="N1053" s="230"/>
      <c r="O1053" s="230"/>
      <c r="P1053" s="230"/>
      <c r="Q1053" s="230"/>
      <c r="R1053" s="230"/>
      <c r="S1053" s="230"/>
      <c r="T1053" s="231"/>
      <c r="AT1053" s="232" t="s">
        <v>191</v>
      </c>
      <c r="AU1053" s="232" t="s">
        <v>85</v>
      </c>
      <c r="AV1053" s="13" t="s">
        <v>85</v>
      </c>
      <c r="AW1053" s="13" t="s">
        <v>32</v>
      </c>
      <c r="AX1053" s="13" t="s">
        <v>83</v>
      </c>
      <c r="AY1053" s="232" t="s">
        <v>182</v>
      </c>
    </row>
    <row r="1054" spans="1:65" s="2" customFormat="1" ht="16.5" customHeight="1">
      <c r="A1054" s="34"/>
      <c r="B1054" s="35"/>
      <c r="C1054" s="208" t="s">
        <v>1512</v>
      </c>
      <c r="D1054" s="208" t="s">
        <v>184</v>
      </c>
      <c r="E1054" s="209" t="s">
        <v>1513</v>
      </c>
      <c r="F1054" s="210" t="s">
        <v>1514</v>
      </c>
      <c r="G1054" s="211" t="s">
        <v>187</v>
      </c>
      <c r="H1054" s="212">
        <v>0.67200000000000004</v>
      </c>
      <c r="I1054" s="213"/>
      <c r="J1054" s="214">
        <f>ROUND(I1054*H1054,2)</f>
        <v>0</v>
      </c>
      <c r="K1054" s="210" t="s">
        <v>188</v>
      </c>
      <c r="L1054" s="39"/>
      <c r="M1054" s="215" t="s">
        <v>1</v>
      </c>
      <c r="N1054" s="216" t="s">
        <v>41</v>
      </c>
      <c r="O1054" s="71"/>
      <c r="P1054" s="217">
        <f>O1054*H1054</f>
        <v>0</v>
      </c>
      <c r="Q1054" s="217">
        <v>0</v>
      </c>
      <c r="R1054" s="217">
        <f>Q1054*H1054</f>
        <v>0</v>
      </c>
      <c r="S1054" s="217">
        <v>1.8</v>
      </c>
      <c r="T1054" s="218">
        <f>S1054*H1054</f>
        <v>1.2096</v>
      </c>
      <c r="U1054" s="34"/>
      <c r="V1054" s="34"/>
      <c r="W1054" s="34"/>
      <c r="X1054" s="34"/>
      <c r="Y1054" s="34"/>
      <c r="Z1054" s="34"/>
      <c r="AA1054" s="34"/>
      <c r="AB1054" s="34"/>
      <c r="AC1054" s="34"/>
      <c r="AD1054" s="34"/>
      <c r="AE1054" s="34"/>
      <c r="AR1054" s="219" t="s">
        <v>189</v>
      </c>
      <c r="AT1054" s="219" t="s">
        <v>184</v>
      </c>
      <c r="AU1054" s="219" t="s">
        <v>85</v>
      </c>
      <c r="AY1054" s="17" t="s">
        <v>182</v>
      </c>
      <c r="BE1054" s="220">
        <f>IF(N1054="základní",J1054,0)</f>
        <v>0</v>
      </c>
      <c r="BF1054" s="220">
        <f>IF(N1054="snížená",J1054,0)</f>
        <v>0</v>
      </c>
      <c r="BG1054" s="220">
        <f>IF(N1054="zákl. přenesená",J1054,0)</f>
        <v>0</v>
      </c>
      <c r="BH1054" s="220">
        <f>IF(N1054="sníž. přenesená",J1054,0)</f>
        <v>0</v>
      </c>
      <c r="BI1054" s="220">
        <f>IF(N1054="nulová",J1054,0)</f>
        <v>0</v>
      </c>
      <c r="BJ1054" s="17" t="s">
        <v>83</v>
      </c>
      <c r="BK1054" s="220">
        <f>ROUND(I1054*H1054,2)</f>
        <v>0</v>
      </c>
      <c r="BL1054" s="17" t="s">
        <v>189</v>
      </c>
      <c r="BM1054" s="219" t="s">
        <v>1515</v>
      </c>
    </row>
    <row r="1055" spans="1:65" s="13" customFormat="1">
      <c r="B1055" s="221"/>
      <c r="C1055" s="222"/>
      <c r="D1055" s="223" t="s">
        <v>191</v>
      </c>
      <c r="E1055" s="224" t="s">
        <v>1</v>
      </c>
      <c r="F1055" s="225" t="s">
        <v>1516</v>
      </c>
      <c r="G1055" s="222"/>
      <c r="H1055" s="226">
        <v>0.33600000000000002</v>
      </c>
      <c r="I1055" s="227"/>
      <c r="J1055" s="222"/>
      <c r="K1055" s="222"/>
      <c r="L1055" s="228"/>
      <c r="M1055" s="229"/>
      <c r="N1055" s="230"/>
      <c r="O1055" s="230"/>
      <c r="P1055" s="230"/>
      <c r="Q1055" s="230"/>
      <c r="R1055" s="230"/>
      <c r="S1055" s="230"/>
      <c r="T1055" s="231"/>
      <c r="AT1055" s="232" t="s">
        <v>191</v>
      </c>
      <c r="AU1055" s="232" t="s">
        <v>85</v>
      </c>
      <c r="AV1055" s="13" t="s">
        <v>85</v>
      </c>
      <c r="AW1055" s="13" t="s">
        <v>32</v>
      </c>
      <c r="AX1055" s="13" t="s">
        <v>76</v>
      </c>
      <c r="AY1055" s="232" t="s">
        <v>182</v>
      </c>
    </row>
    <row r="1056" spans="1:65" s="13" customFormat="1">
      <c r="B1056" s="221"/>
      <c r="C1056" s="222"/>
      <c r="D1056" s="223" t="s">
        <v>191</v>
      </c>
      <c r="E1056" s="224" t="s">
        <v>1</v>
      </c>
      <c r="F1056" s="225" t="s">
        <v>1517</v>
      </c>
      <c r="G1056" s="222"/>
      <c r="H1056" s="226">
        <v>0.33600000000000002</v>
      </c>
      <c r="I1056" s="227"/>
      <c r="J1056" s="222"/>
      <c r="K1056" s="222"/>
      <c r="L1056" s="228"/>
      <c r="M1056" s="229"/>
      <c r="N1056" s="230"/>
      <c r="O1056" s="230"/>
      <c r="P1056" s="230"/>
      <c r="Q1056" s="230"/>
      <c r="R1056" s="230"/>
      <c r="S1056" s="230"/>
      <c r="T1056" s="231"/>
      <c r="AT1056" s="232" t="s">
        <v>191</v>
      </c>
      <c r="AU1056" s="232" t="s">
        <v>85</v>
      </c>
      <c r="AV1056" s="13" t="s">
        <v>85</v>
      </c>
      <c r="AW1056" s="13" t="s">
        <v>32</v>
      </c>
      <c r="AX1056" s="13" t="s">
        <v>76</v>
      </c>
      <c r="AY1056" s="232" t="s">
        <v>182</v>
      </c>
    </row>
    <row r="1057" spans="1:65" s="15" customFormat="1">
      <c r="B1057" s="244"/>
      <c r="C1057" s="245"/>
      <c r="D1057" s="223" t="s">
        <v>191</v>
      </c>
      <c r="E1057" s="246" t="s">
        <v>1</v>
      </c>
      <c r="F1057" s="247" t="s">
        <v>202</v>
      </c>
      <c r="G1057" s="245"/>
      <c r="H1057" s="248">
        <v>0.67200000000000004</v>
      </c>
      <c r="I1057" s="249"/>
      <c r="J1057" s="245"/>
      <c r="K1057" s="245"/>
      <c r="L1057" s="250"/>
      <c r="M1057" s="251"/>
      <c r="N1057" s="252"/>
      <c r="O1057" s="252"/>
      <c r="P1057" s="252"/>
      <c r="Q1057" s="252"/>
      <c r="R1057" s="252"/>
      <c r="S1057" s="252"/>
      <c r="T1057" s="253"/>
      <c r="AT1057" s="254" t="s">
        <v>191</v>
      </c>
      <c r="AU1057" s="254" t="s">
        <v>85</v>
      </c>
      <c r="AV1057" s="15" t="s">
        <v>189</v>
      </c>
      <c r="AW1057" s="15" t="s">
        <v>32</v>
      </c>
      <c r="AX1057" s="15" t="s">
        <v>83</v>
      </c>
      <c r="AY1057" s="254" t="s">
        <v>182</v>
      </c>
    </row>
    <row r="1058" spans="1:65" s="2" customFormat="1" ht="16.5" customHeight="1">
      <c r="A1058" s="34"/>
      <c r="B1058" s="35"/>
      <c r="C1058" s="208" t="s">
        <v>1518</v>
      </c>
      <c r="D1058" s="208" t="s">
        <v>184</v>
      </c>
      <c r="E1058" s="209" t="s">
        <v>1519</v>
      </c>
      <c r="F1058" s="210" t="s">
        <v>1520</v>
      </c>
      <c r="G1058" s="211" t="s">
        <v>360</v>
      </c>
      <c r="H1058" s="212">
        <v>33.81</v>
      </c>
      <c r="I1058" s="213"/>
      <c r="J1058" s="214">
        <f>ROUND(I1058*H1058,2)</f>
        <v>0</v>
      </c>
      <c r="K1058" s="210" t="s">
        <v>188</v>
      </c>
      <c r="L1058" s="39"/>
      <c r="M1058" s="215" t="s">
        <v>1</v>
      </c>
      <c r="N1058" s="216" t="s">
        <v>41</v>
      </c>
      <c r="O1058" s="71"/>
      <c r="P1058" s="217">
        <f>O1058*H1058</f>
        <v>0</v>
      </c>
      <c r="Q1058" s="217">
        <v>0</v>
      </c>
      <c r="R1058" s="217">
        <f>Q1058*H1058</f>
        <v>0</v>
      </c>
      <c r="S1058" s="217">
        <v>8.0000000000000002E-3</v>
      </c>
      <c r="T1058" s="218">
        <f>S1058*H1058</f>
        <v>0.27048</v>
      </c>
      <c r="U1058" s="34"/>
      <c r="V1058" s="34"/>
      <c r="W1058" s="34"/>
      <c r="X1058" s="34"/>
      <c r="Y1058" s="34"/>
      <c r="Z1058" s="34"/>
      <c r="AA1058" s="34"/>
      <c r="AB1058" s="34"/>
      <c r="AC1058" s="34"/>
      <c r="AD1058" s="34"/>
      <c r="AE1058" s="34"/>
      <c r="AR1058" s="219" t="s">
        <v>189</v>
      </c>
      <c r="AT1058" s="219" t="s">
        <v>184</v>
      </c>
      <c r="AU1058" s="219" t="s">
        <v>85</v>
      </c>
      <c r="AY1058" s="17" t="s">
        <v>182</v>
      </c>
      <c r="BE1058" s="220">
        <f>IF(N1058="základní",J1058,0)</f>
        <v>0</v>
      </c>
      <c r="BF1058" s="220">
        <f>IF(N1058="snížená",J1058,0)</f>
        <v>0</v>
      </c>
      <c r="BG1058" s="220">
        <f>IF(N1058="zákl. přenesená",J1058,0)</f>
        <v>0</v>
      </c>
      <c r="BH1058" s="220">
        <f>IF(N1058="sníž. přenesená",J1058,0)</f>
        <v>0</v>
      </c>
      <c r="BI1058" s="220">
        <f>IF(N1058="nulová",J1058,0)</f>
        <v>0</v>
      </c>
      <c r="BJ1058" s="17" t="s">
        <v>83</v>
      </c>
      <c r="BK1058" s="220">
        <f>ROUND(I1058*H1058,2)</f>
        <v>0</v>
      </c>
      <c r="BL1058" s="17" t="s">
        <v>189</v>
      </c>
      <c r="BM1058" s="219" t="s">
        <v>1521</v>
      </c>
    </row>
    <row r="1059" spans="1:65" s="13" customFormat="1">
      <c r="B1059" s="221"/>
      <c r="C1059" s="222"/>
      <c r="D1059" s="223" t="s">
        <v>191</v>
      </c>
      <c r="E1059" s="224" t="s">
        <v>1</v>
      </c>
      <c r="F1059" s="225" t="s">
        <v>1522</v>
      </c>
      <c r="G1059" s="222"/>
      <c r="H1059" s="226">
        <v>27.81</v>
      </c>
      <c r="I1059" s="227"/>
      <c r="J1059" s="222"/>
      <c r="K1059" s="222"/>
      <c r="L1059" s="228"/>
      <c r="M1059" s="229"/>
      <c r="N1059" s="230"/>
      <c r="O1059" s="230"/>
      <c r="P1059" s="230"/>
      <c r="Q1059" s="230"/>
      <c r="R1059" s="230"/>
      <c r="S1059" s="230"/>
      <c r="T1059" s="231"/>
      <c r="AT1059" s="232" t="s">
        <v>191</v>
      </c>
      <c r="AU1059" s="232" t="s">
        <v>85</v>
      </c>
      <c r="AV1059" s="13" t="s">
        <v>85</v>
      </c>
      <c r="AW1059" s="13" t="s">
        <v>32</v>
      </c>
      <c r="AX1059" s="13" t="s">
        <v>76</v>
      </c>
      <c r="AY1059" s="232" t="s">
        <v>182</v>
      </c>
    </row>
    <row r="1060" spans="1:65" s="13" customFormat="1">
      <c r="B1060" s="221"/>
      <c r="C1060" s="222"/>
      <c r="D1060" s="223" t="s">
        <v>191</v>
      </c>
      <c r="E1060" s="224" t="s">
        <v>1</v>
      </c>
      <c r="F1060" s="225" t="s">
        <v>1523</v>
      </c>
      <c r="G1060" s="222"/>
      <c r="H1060" s="226">
        <v>6</v>
      </c>
      <c r="I1060" s="227"/>
      <c r="J1060" s="222"/>
      <c r="K1060" s="222"/>
      <c r="L1060" s="228"/>
      <c r="M1060" s="229"/>
      <c r="N1060" s="230"/>
      <c r="O1060" s="230"/>
      <c r="P1060" s="230"/>
      <c r="Q1060" s="230"/>
      <c r="R1060" s="230"/>
      <c r="S1060" s="230"/>
      <c r="T1060" s="231"/>
      <c r="AT1060" s="232" t="s">
        <v>191</v>
      </c>
      <c r="AU1060" s="232" t="s">
        <v>85</v>
      </c>
      <c r="AV1060" s="13" t="s">
        <v>85</v>
      </c>
      <c r="AW1060" s="13" t="s">
        <v>32</v>
      </c>
      <c r="AX1060" s="13" t="s">
        <v>76</v>
      </c>
      <c r="AY1060" s="232" t="s">
        <v>182</v>
      </c>
    </row>
    <row r="1061" spans="1:65" s="15" customFormat="1">
      <c r="B1061" s="244"/>
      <c r="C1061" s="245"/>
      <c r="D1061" s="223" t="s">
        <v>191</v>
      </c>
      <c r="E1061" s="246" t="s">
        <v>1</v>
      </c>
      <c r="F1061" s="247" t="s">
        <v>202</v>
      </c>
      <c r="G1061" s="245"/>
      <c r="H1061" s="248">
        <v>33.81</v>
      </c>
      <c r="I1061" s="249"/>
      <c r="J1061" s="245"/>
      <c r="K1061" s="245"/>
      <c r="L1061" s="250"/>
      <c r="M1061" s="251"/>
      <c r="N1061" s="252"/>
      <c r="O1061" s="252"/>
      <c r="P1061" s="252"/>
      <c r="Q1061" s="252"/>
      <c r="R1061" s="252"/>
      <c r="S1061" s="252"/>
      <c r="T1061" s="253"/>
      <c r="AT1061" s="254" t="s">
        <v>191</v>
      </c>
      <c r="AU1061" s="254" t="s">
        <v>85</v>
      </c>
      <c r="AV1061" s="15" t="s">
        <v>189</v>
      </c>
      <c r="AW1061" s="15" t="s">
        <v>32</v>
      </c>
      <c r="AX1061" s="15" t="s">
        <v>83</v>
      </c>
      <c r="AY1061" s="254" t="s">
        <v>182</v>
      </c>
    </row>
    <row r="1062" spans="1:65" s="2" customFormat="1" ht="16.5" customHeight="1">
      <c r="A1062" s="34"/>
      <c r="B1062" s="35"/>
      <c r="C1062" s="208" t="s">
        <v>1524</v>
      </c>
      <c r="D1062" s="208" t="s">
        <v>184</v>
      </c>
      <c r="E1062" s="209" t="s">
        <v>1525</v>
      </c>
      <c r="F1062" s="210" t="s">
        <v>1526</v>
      </c>
      <c r="G1062" s="211" t="s">
        <v>360</v>
      </c>
      <c r="H1062" s="212">
        <v>105.94</v>
      </c>
      <c r="I1062" s="213"/>
      <c r="J1062" s="214">
        <f>ROUND(I1062*H1062,2)</f>
        <v>0</v>
      </c>
      <c r="K1062" s="210" t="s">
        <v>188</v>
      </c>
      <c r="L1062" s="39"/>
      <c r="M1062" s="215" t="s">
        <v>1</v>
      </c>
      <c r="N1062" s="216" t="s">
        <v>41</v>
      </c>
      <c r="O1062" s="71"/>
      <c r="P1062" s="217">
        <f>O1062*H1062</f>
        <v>0</v>
      </c>
      <c r="Q1062" s="217">
        <v>0</v>
      </c>
      <c r="R1062" s="217">
        <f>Q1062*H1062</f>
        <v>0</v>
      </c>
      <c r="S1062" s="217">
        <v>1.2E-2</v>
      </c>
      <c r="T1062" s="218">
        <f>S1062*H1062</f>
        <v>1.27128</v>
      </c>
      <c r="U1062" s="34"/>
      <c r="V1062" s="34"/>
      <c r="W1062" s="34"/>
      <c r="X1062" s="34"/>
      <c r="Y1062" s="34"/>
      <c r="Z1062" s="34"/>
      <c r="AA1062" s="34"/>
      <c r="AB1062" s="34"/>
      <c r="AC1062" s="34"/>
      <c r="AD1062" s="34"/>
      <c r="AE1062" s="34"/>
      <c r="AR1062" s="219" t="s">
        <v>189</v>
      </c>
      <c r="AT1062" s="219" t="s">
        <v>184</v>
      </c>
      <c r="AU1062" s="219" t="s">
        <v>85</v>
      </c>
      <c r="AY1062" s="17" t="s">
        <v>182</v>
      </c>
      <c r="BE1062" s="220">
        <f>IF(N1062="základní",J1062,0)</f>
        <v>0</v>
      </c>
      <c r="BF1062" s="220">
        <f>IF(N1062="snížená",J1062,0)</f>
        <v>0</v>
      </c>
      <c r="BG1062" s="220">
        <f>IF(N1062="zákl. přenesená",J1062,0)</f>
        <v>0</v>
      </c>
      <c r="BH1062" s="220">
        <f>IF(N1062="sníž. přenesená",J1062,0)</f>
        <v>0</v>
      </c>
      <c r="BI1062" s="220">
        <f>IF(N1062="nulová",J1062,0)</f>
        <v>0</v>
      </c>
      <c r="BJ1062" s="17" t="s">
        <v>83</v>
      </c>
      <c r="BK1062" s="220">
        <f>ROUND(I1062*H1062,2)</f>
        <v>0</v>
      </c>
      <c r="BL1062" s="17" t="s">
        <v>189</v>
      </c>
      <c r="BM1062" s="219" t="s">
        <v>1527</v>
      </c>
    </row>
    <row r="1063" spans="1:65" s="13" customFormat="1">
      <c r="B1063" s="221"/>
      <c r="C1063" s="222"/>
      <c r="D1063" s="223" t="s">
        <v>191</v>
      </c>
      <c r="E1063" s="224" t="s">
        <v>1</v>
      </c>
      <c r="F1063" s="225" t="s">
        <v>1528</v>
      </c>
      <c r="G1063" s="222"/>
      <c r="H1063" s="226">
        <v>93.94</v>
      </c>
      <c r="I1063" s="227"/>
      <c r="J1063" s="222"/>
      <c r="K1063" s="222"/>
      <c r="L1063" s="228"/>
      <c r="M1063" s="229"/>
      <c r="N1063" s="230"/>
      <c r="O1063" s="230"/>
      <c r="P1063" s="230"/>
      <c r="Q1063" s="230"/>
      <c r="R1063" s="230"/>
      <c r="S1063" s="230"/>
      <c r="T1063" s="231"/>
      <c r="AT1063" s="232" t="s">
        <v>191</v>
      </c>
      <c r="AU1063" s="232" t="s">
        <v>85</v>
      </c>
      <c r="AV1063" s="13" t="s">
        <v>85</v>
      </c>
      <c r="AW1063" s="13" t="s">
        <v>32</v>
      </c>
      <c r="AX1063" s="13" t="s">
        <v>76</v>
      </c>
      <c r="AY1063" s="232" t="s">
        <v>182</v>
      </c>
    </row>
    <row r="1064" spans="1:65" s="13" customFormat="1">
      <c r="B1064" s="221"/>
      <c r="C1064" s="222"/>
      <c r="D1064" s="223" t="s">
        <v>191</v>
      </c>
      <c r="E1064" s="224" t="s">
        <v>1</v>
      </c>
      <c r="F1064" s="225" t="s">
        <v>1529</v>
      </c>
      <c r="G1064" s="222"/>
      <c r="H1064" s="226">
        <v>12</v>
      </c>
      <c r="I1064" s="227"/>
      <c r="J1064" s="222"/>
      <c r="K1064" s="222"/>
      <c r="L1064" s="228"/>
      <c r="M1064" s="229"/>
      <c r="N1064" s="230"/>
      <c r="O1064" s="230"/>
      <c r="P1064" s="230"/>
      <c r="Q1064" s="230"/>
      <c r="R1064" s="230"/>
      <c r="S1064" s="230"/>
      <c r="T1064" s="231"/>
      <c r="AT1064" s="232" t="s">
        <v>191</v>
      </c>
      <c r="AU1064" s="232" t="s">
        <v>85</v>
      </c>
      <c r="AV1064" s="13" t="s">
        <v>85</v>
      </c>
      <c r="AW1064" s="13" t="s">
        <v>32</v>
      </c>
      <c r="AX1064" s="13" t="s">
        <v>76</v>
      </c>
      <c r="AY1064" s="232" t="s">
        <v>182</v>
      </c>
    </row>
    <row r="1065" spans="1:65" s="15" customFormat="1">
      <c r="B1065" s="244"/>
      <c r="C1065" s="245"/>
      <c r="D1065" s="223" t="s">
        <v>191</v>
      </c>
      <c r="E1065" s="246" t="s">
        <v>1</v>
      </c>
      <c r="F1065" s="247" t="s">
        <v>202</v>
      </c>
      <c r="G1065" s="245"/>
      <c r="H1065" s="248">
        <v>105.94</v>
      </c>
      <c r="I1065" s="249"/>
      <c r="J1065" s="245"/>
      <c r="K1065" s="245"/>
      <c r="L1065" s="250"/>
      <c r="M1065" s="251"/>
      <c r="N1065" s="252"/>
      <c r="O1065" s="252"/>
      <c r="P1065" s="252"/>
      <c r="Q1065" s="252"/>
      <c r="R1065" s="252"/>
      <c r="S1065" s="252"/>
      <c r="T1065" s="253"/>
      <c r="AT1065" s="254" t="s">
        <v>191</v>
      </c>
      <c r="AU1065" s="254" t="s">
        <v>85</v>
      </c>
      <c r="AV1065" s="15" t="s">
        <v>189</v>
      </c>
      <c r="AW1065" s="15" t="s">
        <v>32</v>
      </c>
      <c r="AX1065" s="15" t="s">
        <v>83</v>
      </c>
      <c r="AY1065" s="254" t="s">
        <v>182</v>
      </c>
    </row>
    <row r="1066" spans="1:65" s="2" customFormat="1" ht="16.5" customHeight="1">
      <c r="A1066" s="34"/>
      <c r="B1066" s="35"/>
      <c r="C1066" s="208" t="s">
        <v>1530</v>
      </c>
      <c r="D1066" s="208" t="s">
        <v>184</v>
      </c>
      <c r="E1066" s="209" t="s">
        <v>1531</v>
      </c>
      <c r="F1066" s="210" t="s">
        <v>1532</v>
      </c>
      <c r="G1066" s="211" t="s">
        <v>360</v>
      </c>
      <c r="H1066" s="212">
        <v>4.2</v>
      </c>
      <c r="I1066" s="213"/>
      <c r="J1066" s="214">
        <f>ROUND(I1066*H1066,2)</f>
        <v>0</v>
      </c>
      <c r="K1066" s="210" t="s">
        <v>188</v>
      </c>
      <c r="L1066" s="39"/>
      <c r="M1066" s="215" t="s">
        <v>1</v>
      </c>
      <c r="N1066" s="216" t="s">
        <v>41</v>
      </c>
      <c r="O1066" s="71"/>
      <c r="P1066" s="217">
        <f>O1066*H1066</f>
        <v>0</v>
      </c>
      <c r="Q1066" s="217">
        <v>0</v>
      </c>
      <c r="R1066" s="217">
        <f>Q1066*H1066</f>
        <v>0</v>
      </c>
      <c r="S1066" s="217">
        <v>4.7E-2</v>
      </c>
      <c r="T1066" s="218">
        <f>S1066*H1066</f>
        <v>0.19740000000000002</v>
      </c>
      <c r="U1066" s="34"/>
      <c r="V1066" s="34"/>
      <c r="W1066" s="34"/>
      <c r="X1066" s="34"/>
      <c r="Y1066" s="34"/>
      <c r="Z1066" s="34"/>
      <c r="AA1066" s="34"/>
      <c r="AB1066" s="34"/>
      <c r="AC1066" s="34"/>
      <c r="AD1066" s="34"/>
      <c r="AE1066" s="34"/>
      <c r="AR1066" s="219" t="s">
        <v>189</v>
      </c>
      <c r="AT1066" s="219" t="s">
        <v>184</v>
      </c>
      <c r="AU1066" s="219" t="s">
        <v>85</v>
      </c>
      <c r="AY1066" s="17" t="s">
        <v>182</v>
      </c>
      <c r="BE1066" s="220">
        <f>IF(N1066="základní",J1066,0)</f>
        <v>0</v>
      </c>
      <c r="BF1066" s="220">
        <f>IF(N1066="snížená",J1066,0)</f>
        <v>0</v>
      </c>
      <c r="BG1066" s="220">
        <f>IF(N1066="zákl. přenesená",J1066,0)</f>
        <v>0</v>
      </c>
      <c r="BH1066" s="220">
        <f>IF(N1066="sníž. přenesená",J1066,0)</f>
        <v>0</v>
      </c>
      <c r="BI1066" s="220">
        <f>IF(N1066="nulová",J1066,0)</f>
        <v>0</v>
      </c>
      <c r="BJ1066" s="17" t="s">
        <v>83</v>
      </c>
      <c r="BK1066" s="220">
        <f>ROUND(I1066*H1066,2)</f>
        <v>0</v>
      </c>
      <c r="BL1066" s="17" t="s">
        <v>189</v>
      </c>
      <c r="BM1066" s="219" t="s">
        <v>1533</v>
      </c>
    </row>
    <row r="1067" spans="1:65" s="13" customFormat="1">
      <c r="B1067" s="221"/>
      <c r="C1067" s="222"/>
      <c r="D1067" s="223" t="s">
        <v>191</v>
      </c>
      <c r="E1067" s="224" t="s">
        <v>1</v>
      </c>
      <c r="F1067" s="225" t="s">
        <v>1534</v>
      </c>
      <c r="G1067" s="222"/>
      <c r="H1067" s="226">
        <v>2.4</v>
      </c>
      <c r="I1067" s="227"/>
      <c r="J1067" s="222"/>
      <c r="K1067" s="222"/>
      <c r="L1067" s="228"/>
      <c r="M1067" s="229"/>
      <c r="N1067" s="230"/>
      <c r="O1067" s="230"/>
      <c r="P1067" s="230"/>
      <c r="Q1067" s="230"/>
      <c r="R1067" s="230"/>
      <c r="S1067" s="230"/>
      <c r="T1067" s="231"/>
      <c r="AT1067" s="232" t="s">
        <v>191</v>
      </c>
      <c r="AU1067" s="232" t="s">
        <v>85</v>
      </c>
      <c r="AV1067" s="13" t="s">
        <v>85</v>
      </c>
      <c r="AW1067" s="13" t="s">
        <v>32</v>
      </c>
      <c r="AX1067" s="13" t="s">
        <v>76</v>
      </c>
      <c r="AY1067" s="232" t="s">
        <v>182</v>
      </c>
    </row>
    <row r="1068" spans="1:65" s="13" customFormat="1">
      <c r="B1068" s="221"/>
      <c r="C1068" s="222"/>
      <c r="D1068" s="223" t="s">
        <v>191</v>
      </c>
      <c r="E1068" s="224" t="s">
        <v>1</v>
      </c>
      <c r="F1068" s="225" t="s">
        <v>1535</v>
      </c>
      <c r="G1068" s="222"/>
      <c r="H1068" s="226">
        <v>1.8</v>
      </c>
      <c r="I1068" s="227"/>
      <c r="J1068" s="222"/>
      <c r="K1068" s="222"/>
      <c r="L1068" s="228"/>
      <c r="M1068" s="229"/>
      <c r="N1068" s="230"/>
      <c r="O1068" s="230"/>
      <c r="P1068" s="230"/>
      <c r="Q1068" s="230"/>
      <c r="R1068" s="230"/>
      <c r="S1068" s="230"/>
      <c r="T1068" s="231"/>
      <c r="AT1068" s="232" t="s">
        <v>191</v>
      </c>
      <c r="AU1068" s="232" t="s">
        <v>85</v>
      </c>
      <c r="AV1068" s="13" t="s">
        <v>85</v>
      </c>
      <c r="AW1068" s="13" t="s">
        <v>32</v>
      </c>
      <c r="AX1068" s="13" t="s">
        <v>76</v>
      </c>
      <c r="AY1068" s="232" t="s">
        <v>182</v>
      </c>
    </row>
    <row r="1069" spans="1:65" s="15" customFormat="1">
      <c r="B1069" s="244"/>
      <c r="C1069" s="245"/>
      <c r="D1069" s="223" t="s">
        <v>191</v>
      </c>
      <c r="E1069" s="246" t="s">
        <v>1</v>
      </c>
      <c r="F1069" s="247" t="s">
        <v>202</v>
      </c>
      <c r="G1069" s="245"/>
      <c r="H1069" s="248">
        <v>4.2</v>
      </c>
      <c r="I1069" s="249"/>
      <c r="J1069" s="245"/>
      <c r="K1069" s="245"/>
      <c r="L1069" s="250"/>
      <c r="M1069" s="251"/>
      <c r="N1069" s="252"/>
      <c r="O1069" s="252"/>
      <c r="P1069" s="252"/>
      <c r="Q1069" s="252"/>
      <c r="R1069" s="252"/>
      <c r="S1069" s="252"/>
      <c r="T1069" s="253"/>
      <c r="AT1069" s="254" t="s">
        <v>191</v>
      </c>
      <c r="AU1069" s="254" t="s">
        <v>85</v>
      </c>
      <c r="AV1069" s="15" t="s">
        <v>189</v>
      </c>
      <c r="AW1069" s="15" t="s">
        <v>32</v>
      </c>
      <c r="AX1069" s="15" t="s">
        <v>83</v>
      </c>
      <c r="AY1069" s="254" t="s">
        <v>182</v>
      </c>
    </row>
    <row r="1070" spans="1:65" s="2" customFormat="1" ht="16.5" customHeight="1">
      <c r="A1070" s="34"/>
      <c r="B1070" s="35"/>
      <c r="C1070" s="208" t="s">
        <v>1536</v>
      </c>
      <c r="D1070" s="208" t="s">
        <v>184</v>
      </c>
      <c r="E1070" s="209" t="s">
        <v>1537</v>
      </c>
      <c r="F1070" s="210" t="s">
        <v>1538</v>
      </c>
      <c r="G1070" s="211" t="s">
        <v>360</v>
      </c>
      <c r="H1070" s="212">
        <v>19.2</v>
      </c>
      <c r="I1070" s="213"/>
      <c r="J1070" s="214">
        <f>ROUND(I1070*H1070,2)</f>
        <v>0</v>
      </c>
      <c r="K1070" s="210" t="s">
        <v>188</v>
      </c>
      <c r="L1070" s="39"/>
      <c r="M1070" s="215" t="s">
        <v>1</v>
      </c>
      <c r="N1070" s="216" t="s">
        <v>41</v>
      </c>
      <c r="O1070" s="71"/>
      <c r="P1070" s="217">
        <f>O1070*H1070</f>
        <v>0</v>
      </c>
      <c r="Q1070" s="217">
        <v>0</v>
      </c>
      <c r="R1070" s="217">
        <f>Q1070*H1070</f>
        <v>0</v>
      </c>
      <c r="S1070" s="217">
        <v>3.7999999999999999E-2</v>
      </c>
      <c r="T1070" s="218">
        <f>S1070*H1070</f>
        <v>0.72959999999999992</v>
      </c>
      <c r="U1070" s="34"/>
      <c r="V1070" s="34"/>
      <c r="W1070" s="34"/>
      <c r="X1070" s="34"/>
      <c r="Y1070" s="34"/>
      <c r="Z1070" s="34"/>
      <c r="AA1070" s="34"/>
      <c r="AB1070" s="34"/>
      <c r="AC1070" s="34"/>
      <c r="AD1070" s="34"/>
      <c r="AE1070" s="34"/>
      <c r="AR1070" s="219" t="s">
        <v>189</v>
      </c>
      <c r="AT1070" s="219" t="s">
        <v>184</v>
      </c>
      <c r="AU1070" s="219" t="s">
        <v>85</v>
      </c>
      <c r="AY1070" s="17" t="s">
        <v>182</v>
      </c>
      <c r="BE1070" s="220">
        <f>IF(N1070="základní",J1070,0)</f>
        <v>0</v>
      </c>
      <c r="BF1070" s="220">
        <f>IF(N1070="snížená",J1070,0)</f>
        <v>0</v>
      </c>
      <c r="BG1070" s="220">
        <f>IF(N1070="zákl. přenesená",J1070,0)</f>
        <v>0</v>
      </c>
      <c r="BH1070" s="220">
        <f>IF(N1070="sníž. přenesená",J1070,0)</f>
        <v>0</v>
      </c>
      <c r="BI1070" s="220">
        <f>IF(N1070="nulová",J1070,0)</f>
        <v>0</v>
      </c>
      <c r="BJ1070" s="17" t="s">
        <v>83</v>
      </c>
      <c r="BK1070" s="220">
        <f>ROUND(I1070*H1070,2)</f>
        <v>0</v>
      </c>
      <c r="BL1070" s="17" t="s">
        <v>189</v>
      </c>
      <c r="BM1070" s="219" t="s">
        <v>1539</v>
      </c>
    </row>
    <row r="1071" spans="1:65" s="13" customFormat="1">
      <c r="B1071" s="221"/>
      <c r="C1071" s="222"/>
      <c r="D1071" s="223" t="s">
        <v>191</v>
      </c>
      <c r="E1071" s="224" t="s">
        <v>1</v>
      </c>
      <c r="F1071" s="225" t="s">
        <v>1540</v>
      </c>
      <c r="G1071" s="222"/>
      <c r="H1071" s="226">
        <v>12.6</v>
      </c>
      <c r="I1071" s="227"/>
      <c r="J1071" s="222"/>
      <c r="K1071" s="222"/>
      <c r="L1071" s="228"/>
      <c r="M1071" s="229"/>
      <c r="N1071" s="230"/>
      <c r="O1071" s="230"/>
      <c r="P1071" s="230"/>
      <c r="Q1071" s="230"/>
      <c r="R1071" s="230"/>
      <c r="S1071" s="230"/>
      <c r="T1071" s="231"/>
      <c r="AT1071" s="232" t="s">
        <v>191</v>
      </c>
      <c r="AU1071" s="232" t="s">
        <v>85</v>
      </c>
      <c r="AV1071" s="13" t="s">
        <v>85</v>
      </c>
      <c r="AW1071" s="13" t="s">
        <v>32</v>
      </c>
      <c r="AX1071" s="13" t="s">
        <v>76</v>
      </c>
      <c r="AY1071" s="232" t="s">
        <v>182</v>
      </c>
    </row>
    <row r="1072" spans="1:65" s="13" customFormat="1">
      <c r="B1072" s="221"/>
      <c r="C1072" s="222"/>
      <c r="D1072" s="223" t="s">
        <v>191</v>
      </c>
      <c r="E1072" s="224" t="s">
        <v>1</v>
      </c>
      <c r="F1072" s="225" t="s">
        <v>1541</v>
      </c>
      <c r="G1072" s="222"/>
      <c r="H1072" s="226">
        <v>6.6</v>
      </c>
      <c r="I1072" s="227"/>
      <c r="J1072" s="222"/>
      <c r="K1072" s="222"/>
      <c r="L1072" s="228"/>
      <c r="M1072" s="229"/>
      <c r="N1072" s="230"/>
      <c r="O1072" s="230"/>
      <c r="P1072" s="230"/>
      <c r="Q1072" s="230"/>
      <c r="R1072" s="230"/>
      <c r="S1072" s="230"/>
      <c r="T1072" s="231"/>
      <c r="AT1072" s="232" t="s">
        <v>191</v>
      </c>
      <c r="AU1072" s="232" t="s">
        <v>85</v>
      </c>
      <c r="AV1072" s="13" t="s">
        <v>85</v>
      </c>
      <c r="AW1072" s="13" t="s">
        <v>32</v>
      </c>
      <c r="AX1072" s="13" t="s">
        <v>76</v>
      </c>
      <c r="AY1072" s="232" t="s">
        <v>182</v>
      </c>
    </row>
    <row r="1073" spans="1:65" s="14" customFormat="1">
      <c r="B1073" s="233"/>
      <c r="C1073" s="234"/>
      <c r="D1073" s="223" t="s">
        <v>191</v>
      </c>
      <c r="E1073" s="235" t="s">
        <v>1</v>
      </c>
      <c r="F1073" s="236" t="s">
        <v>548</v>
      </c>
      <c r="G1073" s="234"/>
      <c r="H1073" s="237">
        <v>19.2</v>
      </c>
      <c r="I1073" s="238"/>
      <c r="J1073" s="234"/>
      <c r="K1073" s="234"/>
      <c r="L1073" s="239"/>
      <c r="M1073" s="240"/>
      <c r="N1073" s="241"/>
      <c r="O1073" s="241"/>
      <c r="P1073" s="241"/>
      <c r="Q1073" s="241"/>
      <c r="R1073" s="241"/>
      <c r="S1073" s="241"/>
      <c r="T1073" s="242"/>
      <c r="AT1073" s="243" t="s">
        <v>191</v>
      </c>
      <c r="AU1073" s="243" t="s">
        <v>85</v>
      </c>
      <c r="AV1073" s="14" t="s">
        <v>195</v>
      </c>
      <c r="AW1073" s="14" t="s">
        <v>32</v>
      </c>
      <c r="AX1073" s="14" t="s">
        <v>76</v>
      </c>
      <c r="AY1073" s="243" t="s">
        <v>182</v>
      </c>
    </row>
    <row r="1074" spans="1:65" s="15" customFormat="1">
      <c r="B1074" s="244"/>
      <c r="C1074" s="245"/>
      <c r="D1074" s="223" t="s">
        <v>191</v>
      </c>
      <c r="E1074" s="246" t="s">
        <v>1</v>
      </c>
      <c r="F1074" s="247" t="s">
        <v>202</v>
      </c>
      <c r="G1074" s="245"/>
      <c r="H1074" s="248">
        <v>19.2</v>
      </c>
      <c r="I1074" s="249"/>
      <c r="J1074" s="245"/>
      <c r="K1074" s="245"/>
      <c r="L1074" s="250"/>
      <c r="M1074" s="251"/>
      <c r="N1074" s="252"/>
      <c r="O1074" s="252"/>
      <c r="P1074" s="252"/>
      <c r="Q1074" s="252"/>
      <c r="R1074" s="252"/>
      <c r="S1074" s="252"/>
      <c r="T1074" s="253"/>
      <c r="AT1074" s="254" t="s">
        <v>191</v>
      </c>
      <c r="AU1074" s="254" t="s">
        <v>85</v>
      </c>
      <c r="AV1074" s="15" t="s">
        <v>189</v>
      </c>
      <c r="AW1074" s="15" t="s">
        <v>32</v>
      </c>
      <c r="AX1074" s="15" t="s">
        <v>83</v>
      </c>
      <c r="AY1074" s="254" t="s">
        <v>182</v>
      </c>
    </row>
    <row r="1075" spans="1:65" s="2" customFormat="1" ht="16.5" customHeight="1">
      <c r="A1075" s="34"/>
      <c r="B1075" s="35"/>
      <c r="C1075" s="208" t="s">
        <v>1542</v>
      </c>
      <c r="D1075" s="208" t="s">
        <v>184</v>
      </c>
      <c r="E1075" s="209" t="s">
        <v>1543</v>
      </c>
      <c r="F1075" s="210" t="s">
        <v>1544</v>
      </c>
      <c r="G1075" s="211" t="s">
        <v>360</v>
      </c>
      <c r="H1075" s="212">
        <v>47.12</v>
      </c>
      <c r="I1075" s="213"/>
      <c r="J1075" s="214">
        <f>ROUND(I1075*H1075,2)</f>
        <v>0</v>
      </c>
      <c r="K1075" s="210" t="s">
        <v>188</v>
      </c>
      <c r="L1075" s="39"/>
      <c r="M1075" s="215" t="s">
        <v>1</v>
      </c>
      <c r="N1075" s="216" t="s">
        <v>41</v>
      </c>
      <c r="O1075" s="71"/>
      <c r="P1075" s="217">
        <f>O1075*H1075</f>
        <v>0</v>
      </c>
      <c r="Q1075" s="217">
        <v>0</v>
      </c>
      <c r="R1075" s="217">
        <f>Q1075*H1075</f>
        <v>0</v>
      </c>
      <c r="S1075" s="217">
        <v>4.2000000000000003E-2</v>
      </c>
      <c r="T1075" s="218">
        <f>S1075*H1075</f>
        <v>1.9790399999999999</v>
      </c>
      <c r="U1075" s="34"/>
      <c r="V1075" s="34"/>
      <c r="W1075" s="34"/>
      <c r="X1075" s="34"/>
      <c r="Y1075" s="34"/>
      <c r="Z1075" s="34"/>
      <c r="AA1075" s="34"/>
      <c r="AB1075" s="34"/>
      <c r="AC1075" s="34"/>
      <c r="AD1075" s="34"/>
      <c r="AE1075" s="34"/>
      <c r="AR1075" s="219" t="s">
        <v>189</v>
      </c>
      <c r="AT1075" s="219" t="s">
        <v>184</v>
      </c>
      <c r="AU1075" s="219" t="s">
        <v>85</v>
      </c>
      <c r="AY1075" s="17" t="s">
        <v>182</v>
      </c>
      <c r="BE1075" s="220">
        <f>IF(N1075="základní",J1075,0)</f>
        <v>0</v>
      </c>
      <c r="BF1075" s="220">
        <f>IF(N1075="snížená",J1075,0)</f>
        <v>0</v>
      </c>
      <c r="BG1075" s="220">
        <f>IF(N1075="zákl. přenesená",J1075,0)</f>
        <v>0</v>
      </c>
      <c r="BH1075" s="220">
        <f>IF(N1075="sníž. přenesená",J1075,0)</f>
        <v>0</v>
      </c>
      <c r="BI1075" s="220">
        <f>IF(N1075="nulová",J1075,0)</f>
        <v>0</v>
      </c>
      <c r="BJ1075" s="17" t="s">
        <v>83</v>
      </c>
      <c r="BK1075" s="220">
        <f>ROUND(I1075*H1075,2)</f>
        <v>0</v>
      </c>
      <c r="BL1075" s="17" t="s">
        <v>189</v>
      </c>
      <c r="BM1075" s="219" t="s">
        <v>1545</v>
      </c>
    </row>
    <row r="1076" spans="1:65" s="13" customFormat="1">
      <c r="B1076" s="221"/>
      <c r="C1076" s="222"/>
      <c r="D1076" s="223" t="s">
        <v>191</v>
      </c>
      <c r="E1076" s="224" t="s">
        <v>1</v>
      </c>
      <c r="F1076" s="225" t="s">
        <v>1546</v>
      </c>
      <c r="G1076" s="222"/>
      <c r="H1076" s="226">
        <v>2.6</v>
      </c>
      <c r="I1076" s="227"/>
      <c r="J1076" s="222"/>
      <c r="K1076" s="222"/>
      <c r="L1076" s="228"/>
      <c r="M1076" s="229"/>
      <c r="N1076" s="230"/>
      <c r="O1076" s="230"/>
      <c r="P1076" s="230"/>
      <c r="Q1076" s="230"/>
      <c r="R1076" s="230"/>
      <c r="S1076" s="230"/>
      <c r="T1076" s="231"/>
      <c r="AT1076" s="232" t="s">
        <v>191</v>
      </c>
      <c r="AU1076" s="232" t="s">
        <v>85</v>
      </c>
      <c r="AV1076" s="13" t="s">
        <v>85</v>
      </c>
      <c r="AW1076" s="13" t="s">
        <v>32</v>
      </c>
      <c r="AX1076" s="13" t="s">
        <v>76</v>
      </c>
      <c r="AY1076" s="232" t="s">
        <v>182</v>
      </c>
    </row>
    <row r="1077" spans="1:65" s="13" customFormat="1">
      <c r="B1077" s="221"/>
      <c r="C1077" s="222"/>
      <c r="D1077" s="223" t="s">
        <v>191</v>
      </c>
      <c r="E1077" s="224" t="s">
        <v>1</v>
      </c>
      <c r="F1077" s="225" t="s">
        <v>1547</v>
      </c>
      <c r="G1077" s="222"/>
      <c r="H1077" s="226">
        <v>3.6</v>
      </c>
      <c r="I1077" s="227"/>
      <c r="J1077" s="222"/>
      <c r="K1077" s="222"/>
      <c r="L1077" s="228"/>
      <c r="M1077" s="229"/>
      <c r="N1077" s="230"/>
      <c r="O1077" s="230"/>
      <c r="P1077" s="230"/>
      <c r="Q1077" s="230"/>
      <c r="R1077" s="230"/>
      <c r="S1077" s="230"/>
      <c r="T1077" s="231"/>
      <c r="AT1077" s="232" t="s">
        <v>191</v>
      </c>
      <c r="AU1077" s="232" t="s">
        <v>85</v>
      </c>
      <c r="AV1077" s="13" t="s">
        <v>85</v>
      </c>
      <c r="AW1077" s="13" t="s">
        <v>32</v>
      </c>
      <c r="AX1077" s="13" t="s">
        <v>76</v>
      </c>
      <c r="AY1077" s="232" t="s">
        <v>182</v>
      </c>
    </row>
    <row r="1078" spans="1:65" s="13" customFormat="1">
      <c r="B1078" s="221"/>
      <c r="C1078" s="222"/>
      <c r="D1078" s="223" t="s">
        <v>191</v>
      </c>
      <c r="E1078" s="224" t="s">
        <v>1</v>
      </c>
      <c r="F1078" s="225" t="s">
        <v>1548</v>
      </c>
      <c r="G1078" s="222"/>
      <c r="H1078" s="226">
        <v>4.5</v>
      </c>
      <c r="I1078" s="227"/>
      <c r="J1078" s="222"/>
      <c r="K1078" s="222"/>
      <c r="L1078" s="228"/>
      <c r="M1078" s="229"/>
      <c r="N1078" s="230"/>
      <c r="O1078" s="230"/>
      <c r="P1078" s="230"/>
      <c r="Q1078" s="230"/>
      <c r="R1078" s="230"/>
      <c r="S1078" s="230"/>
      <c r="T1078" s="231"/>
      <c r="AT1078" s="232" t="s">
        <v>191</v>
      </c>
      <c r="AU1078" s="232" t="s">
        <v>85</v>
      </c>
      <c r="AV1078" s="13" t="s">
        <v>85</v>
      </c>
      <c r="AW1078" s="13" t="s">
        <v>32</v>
      </c>
      <c r="AX1078" s="13" t="s">
        <v>76</v>
      </c>
      <c r="AY1078" s="232" t="s">
        <v>182</v>
      </c>
    </row>
    <row r="1079" spans="1:65" s="13" customFormat="1">
      <c r="B1079" s="221"/>
      <c r="C1079" s="222"/>
      <c r="D1079" s="223" t="s">
        <v>191</v>
      </c>
      <c r="E1079" s="224" t="s">
        <v>1</v>
      </c>
      <c r="F1079" s="225" t="s">
        <v>1549</v>
      </c>
      <c r="G1079" s="222"/>
      <c r="H1079" s="226">
        <v>6</v>
      </c>
      <c r="I1079" s="227"/>
      <c r="J1079" s="222"/>
      <c r="K1079" s="222"/>
      <c r="L1079" s="228"/>
      <c r="M1079" s="229"/>
      <c r="N1079" s="230"/>
      <c r="O1079" s="230"/>
      <c r="P1079" s="230"/>
      <c r="Q1079" s="230"/>
      <c r="R1079" s="230"/>
      <c r="S1079" s="230"/>
      <c r="T1079" s="231"/>
      <c r="AT1079" s="232" t="s">
        <v>191</v>
      </c>
      <c r="AU1079" s="232" t="s">
        <v>85</v>
      </c>
      <c r="AV1079" s="13" t="s">
        <v>85</v>
      </c>
      <c r="AW1079" s="13" t="s">
        <v>32</v>
      </c>
      <c r="AX1079" s="13" t="s">
        <v>76</v>
      </c>
      <c r="AY1079" s="232" t="s">
        <v>182</v>
      </c>
    </row>
    <row r="1080" spans="1:65" s="13" customFormat="1">
      <c r="B1080" s="221"/>
      <c r="C1080" s="222"/>
      <c r="D1080" s="223" t="s">
        <v>191</v>
      </c>
      <c r="E1080" s="224" t="s">
        <v>1</v>
      </c>
      <c r="F1080" s="225" t="s">
        <v>1550</v>
      </c>
      <c r="G1080" s="222"/>
      <c r="H1080" s="226">
        <v>7.68</v>
      </c>
      <c r="I1080" s="227"/>
      <c r="J1080" s="222"/>
      <c r="K1080" s="222"/>
      <c r="L1080" s="228"/>
      <c r="M1080" s="229"/>
      <c r="N1080" s="230"/>
      <c r="O1080" s="230"/>
      <c r="P1080" s="230"/>
      <c r="Q1080" s="230"/>
      <c r="R1080" s="230"/>
      <c r="S1080" s="230"/>
      <c r="T1080" s="231"/>
      <c r="AT1080" s="232" t="s">
        <v>191</v>
      </c>
      <c r="AU1080" s="232" t="s">
        <v>85</v>
      </c>
      <c r="AV1080" s="13" t="s">
        <v>85</v>
      </c>
      <c r="AW1080" s="13" t="s">
        <v>32</v>
      </c>
      <c r="AX1080" s="13" t="s">
        <v>76</v>
      </c>
      <c r="AY1080" s="232" t="s">
        <v>182</v>
      </c>
    </row>
    <row r="1081" spans="1:65" s="13" customFormat="1">
      <c r="B1081" s="221"/>
      <c r="C1081" s="222"/>
      <c r="D1081" s="223" t="s">
        <v>191</v>
      </c>
      <c r="E1081" s="224" t="s">
        <v>1</v>
      </c>
      <c r="F1081" s="225" t="s">
        <v>1551</v>
      </c>
      <c r="G1081" s="222"/>
      <c r="H1081" s="226">
        <v>4.26</v>
      </c>
      <c r="I1081" s="227"/>
      <c r="J1081" s="222"/>
      <c r="K1081" s="222"/>
      <c r="L1081" s="228"/>
      <c r="M1081" s="229"/>
      <c r="N1081" s="230"/>
      <c r="O1081" s="230"/>
      <c r="P1081" s="230"/>
      <c r="Q1081" s="230"/>
      <c r="R1081" s="230"/>
      <c r="S1081" s="230"/>
      <c r="T1081" s="231"/>
      <c r="AT1081" s="232" t="s">
        <v>191</v>
      </c>
      <c r="AU1081" s="232" t="s">
        <v>85</v>
      </c>
      <c r="AV1081" s="13" t="s">
        <v>85</v>
      </c>
      <c r="AW1081" s="13" t="s">
        <v>32</v>
      </c>
      <c r="AX1081" s="13" t="s">
        <v>76</v>
      </c>
      <c r="AY1081" s="232" t="s">
        <v>182</v>
      </c>
    </row>
    <row r="1082" spans="1:65" s="13" customFormat="1">
      <c r="B1082" s="221"/>
      <c r="C1082" s="222"/>
      <c r="D1082" s="223" t="s">
        <v>191</v>
      </c>
      <c r="E1082" s="224" t="s">
        <v>1</v>
      </c>
      <c r="F1082" s="225" t="s">
        <v>1552</v>
      </c>
      <c r="G1082" s="222"/>
      <c r="H1082" s="226">
        <v>1.1000000000000001</v>
      </c>
      <c r="I1082" s="227"/>
      <c r="J1082" s="222"/>
      <c r="K1082" s="222"/>
      <c r="L1082" s="228"/>
      <c r="M1082" s="229"/>
      <c r="N1082" s="230"/>
      <c r="O1082" s="230"/>
      <c r="P1082" s="230"/>
      <c r="Q1082" s="230"/>
      <c r="R1082" s="230"/>
      <c r="S1082" s="230"/>
      <c r="T1082" s="231"/>
      <c r="AT1082" s="232" t="s">
        <v>191</v>
      </c>
      <c r="AU1082" s="232" t="s">
        <v>85</v>
      </c>
      <c r="AV1082" s="13" t="s">
        <v>85</v>
      </c>
      <c r="AW1082" s="13" t="s">
        <v>32</v>
      </c>
      <c r="AX1082" s="13" t="s">
        <v>76</v>
      </c>
      <c r="AY1082" s="232" t="s">
        <v>182</v>
      </c>
    </row>
    <row r="1083" spans="1:65" s="13" customFormat="1">
      <c r="B1083" s="221"/>
      <c r="C1083" s="222"/>
      <c r="D1083" s="223" t="s">
        <v>191</v>
      </c>
      <c r="E1083" s="224" t="s">
        <v>1</v>
      </c>
      <c r="F1083" s="225" t="s">
        <v>1553</v>
      </c>
      <c r="G1083" s="222"/>
      <c r="H1083" s="226">
        <v>3.1</v>
      </c>
      <c r="I1083" s="227"/>
      <c r="J1083" s="222"/>
      <c r="K1083" s="222"/>
      <c r="L1083" s="228"/>
      <c r="M1083" s="229"/>
      <c r="N1083" s="230"/>
      <c r="O1083" s="230"/>
      <c r="P1083" s="230"/>
      <c r="Q1083" s="230"/>
      <c r="R1083" s="230"/>
      <c r="S1083" s="230"/>
      <c r="T1083" s="231"/>
      <c r="AT1083" s="232" t="s">
        <v>191</v>
      </c>
      <c r="AU1083" s="232" t="s">
        <v>85</v>
      </c>
      <c r="AV1083" s="13" t="s">
        <v>85</v>
      </c>
      <c r="AW1083" s="13" t="s">
        <v>32</v>
      </c>
      <c r="AX1083" s="13" t="s">
        <v>76</v>
      </c>
      <c r="AY1083" s="232" t="s">
        <v>182</v>
      </c>
    </row>
    <row r="1084" spans="1:65" s="13" customFormat="1">
      <c r="B1084" s="221"/>
      <c r="C1084" s="222"/>
      <c r="D1084" s="223" t="s">
        <v>191</v>
      </c>
      <c r="E1084" s="224" t="s">
        <v>1</v>
      </c>
      <c r="F1084" s="225" t="s">
        <v>1554</v>
      </c>
      <c r="G1084" s="222"/>
      <c r="H1084" s="226">
        <v>4.9800000000000004</v>
      </c>
      <c r="I1084" s="227"/>
      <c r="J1084" s="222"/>
      <c r="K1084" s="222"/>
      <c r="L1084" s="228"/>
      <c r="M1084" s="229"/>
      <c r="N1084" s="230"/>
      <c r="O1084" s="230"/>
      <c r="P1084" s="230"/>
      <c r="Q1084" s="230"/>
      <c r="R1084" s="230"/>
      <c r="S1084" s="230"/>
      <c r="T1084" s="231"/>
      <c r="AT1084" s="232" t="s">
        <v>191</v>
      </c>
      <c r="AU1084" s="232" t="s">
        <v>85</v>
      </c>
      <c r="AV1084" s="13" t="s">
        <v>85</v>
      </c>
      <c r="AW1084" s="13" t="s">
        <v>32</v>
      </c>
      <c r="AX1084" s="13" t="s">
        <v>76</v>
      </c>
      <c r="AY1084" s="232" t="s">
        <v>182</v>
      </c>
    </row>
    <row r="1085" spans="1:65" s="13" customFormat="1">
      <c r="B1085" s="221"/>
      <c r="C1085" s="222"/>
      <c r="D1085" s="223" t="s">
        <v>191</v>
      </c>
      <c r="E1085" s="224" t="s">
        <v>1</v>
      </c>
      <c r="F1085" s="225" t="s">
        <v>1555</v>
      </c>
      <c r="G1085" s="222"/>
      <c r="H1085" s="226">
        <v>2</v>
      </c>
      <c r="I1085" s="227"/>
      <c r="J1085" s="222"/>
      <c r="K1085" s="222"/>
      <c r="L1085" s="228"/>
      <c r="M1085" s="229"/>
      <c r="N1085" s="230"/>
      <c r="O1085" s="230"/>
      <c r="P1085" s="230"/>
      <c r="Q1085" s="230"/>
      <c r="R1085" s="230"/>
      <c r="S1085" s="230"/>
      <c r="T1085" s="231"/>
      <c r="AT1085" s="232" t="s">
        <v>191</v>
      </c>
      <c r="AU1085" s="232" t="s">
        <v>85</v>
      </c>
      <c r="AV1085" s="13" t="s">
        <v>85</v>
      </c>
      <c r="AW1085" s="13" t="s">
        <v>32</v>
      </c>
      <c r="AX1085" s="13" t="s">
        <v>76</v>
      </c>
      <c r="AY1085" s="232" t="s">
        <v>182</v>
      </c>
    </row>
    <row r="1086" spans="1:65" s="13" customFormat="1">
      <c r="B1086" s="221"/>
      <c r="C1086" s="222"/>
      <c r="D1086" s="223" t="s">
        <v>191</v>
      </c>
      <c r="E1086" s="224" t="s">
        <v>1</v>
      </c>
      <c r="F1086" s="225" t="s">
        <v>1556</v>
      </c>
      <c r="G1086" s="222"/>
      <c r="H1086" s="226">
        <v>1.9</v>
      </c>
      <c r="I1086" s="227"/>
      <c r="J1086" s="222"/>
      <c r="K1086" s="222"/>
      <c r="L1086" s="228"/>
      <c r="M1086" s="229"/>
      <c r="N1086" s="230"/>
      <c r="O1086" s="230"/>
      <c r="P1086" s="230"/>
      <c r="Q1086" s="230"/>
      <c r="R1086" s="230"/>
      <c r="S1086" s="230"/>
      <c r="T1086" s="231"/>
      <c r="AT1086" s="232" t="s">
        <v>191</v>
      </c>
      <c r="AU1086" s="232" t="s">
        <v>85</v>
      </c>
      <c r="AV1086" s="13" t="s">
        <v>85</v>
      </c>
      <c r="AW1086" s="13" t="s">
        <v>32</v>
      </c>
      <c r="AX1086" s="13" t="s">
        <v>76</v>
      </c>
      <c r="AY1086" s="232" t="s">
        <v>182</v>
      </c>
    </row>
    <row r="1087" spans="1:65" s="13" customFormat="1">
      <c r="B1087" s="221"/>
      <c r="C1087" s="222"/>
      <c r="D1087" s="223" t="s">
        <v>191</v>
      </c>
      <c r="E1087" s="224" t="s">
        <v>1</v>
      </c>
      <c r="F1087" s="225" t="s">
        <v>1557</v>
      </c>
      <c r="G1087" s="222"/>
      <c r="H1087" s="226">
        <v>5.4</v>
      </c>
      <c r="I1087" s="227"/>
      <c r="J1087" s="222"/>
      <c r="K1087" s="222"/>
      <c r="L1087" s="228"/>
      <c r="M1087" s="229"/>
      <c r="N1087" s="230"/>
      <c r="O1087" s="230"/>
      <c r="P1087" s="230"/>
      <c r="Q1087" s="230"/>
      <c r="R1087" s="230"/>
      <c r="S1087" s="230"/>
      <c r="T1087" s="231"/>
      <c r="AT1087" s="232" t="s">
        <v>191</v>
      </c>
      <c r="AU1087" s="232" t="s">
        <v>85</v>
      </c>
      <c r="AV1087" s="13" t="s">
        <v>85</v>
      </c>
      <c r="AW1087" s="13" t="s">
        <v>32</v>
      </c>
      <c r="AX1087" s="13" t="s">
        <v>76</v>
      </c>
      <c r="AY1087" s="232" t="s">
        <v>182</v>
      </c>
    </row>
    <row r="1088" spans="1:65" s="15" customFormat="1">
      <c r="B1088" s="244"/>
      <c r="C1088" s="245"/>
      <c r="D1088" s="223" t="s">
        <v>191</v>
      </c>
      <c r="E1088" s="246" t="s">
        <v>1</v>
      </c>
      <c r="F1088" s="247" t="s">
        <v>202</v>
      </c>
      <c r="G1088" s="245"/>
      <c r="H1088" s="248">
        <v>47.120000000000005</v>
      </c>
      <c r="I1088" s="249"/>
      <c r="J1088" s="245"/>
      <c r="K1088" s="245"/>
      <c r="L1088" s="250"/>
      <c r="M1088" s="251"/>
      <c r="N1088" s="252"/>
      <c r="O1088" s="252"/>
      <c r="P1088" s="252"/>
      <c r="Q1088" s="252"/>
      <c r="R1088" s="252"/>
      <c r="S1088" s="252"/>
      <c r="T1088" s="253"/>
      <c r="AT1088" s="254" t="s">
        <v>191</v>
      </c>
      <c r="AU1088" s="254" t="s">
        <v>85</v>
      </c>
      <c r="AV1088" s="15" t="s">
        <v>189</v>
      </c>
      <c r="AW1088" s="15" t="s">
        <v>32</v>
      </c>
      <c r="AX1088" s="15" t="s">
        <v>83</v>
      </c>
      <c r="AY1088" s="254" t="s">
        <v>182</v>
      </c>
    </row>
    <row r="1089" spans="1:65" s="2" customFormat="1" ht="16.5" customHeight="1">
      <c r="A1089" s="34"/>
      <c r="B1089" s="35"/>
      <c r="C1089" s="208" t="s">
        <v>1558</v>
      </c>
      <c r="D1089" s="208" t="s">
        <v>184</v>
      </c>
      <c r="E1089" s="209" t="s">
        <v>1559</v>
      </c>
      <c r="F1089" s="210" t="s">
        <v>1560</v>
      </c>
      <c r="G1089" s="211" t="s">
        <v>360</v>
      </c>
      <c r="H1089" s="212">
        <v>0.6</v>
      </c>
      <c r="I1089" s="213"/>
      <c r="J1089" s="214">
        <f>ROUND(I1089*H1089,2)</f>
        <v>0</v>
      </c>
      <c r="K1089" s="210" t="s">
        <v>188</v>
      </c>
      <c r="L1089" s="39"/>
      <c r="M1089" s="215" t="s">
        <v>1</v>
      </c>
      <c r="N1089" s="216" t="s">
        <v>41</v>
      </c>
      <c r="O1089" s="71"/>
      <c r="P1089" s="217">
        <f>O1089*H1089</f>
        <v>0</v>
      </c>
      <c r="Q1089" s="217">
        <v>6.7000000000000002E-4</v>
      </c>
      <c r="R1089" s="217">
        <f>Q1089*H1089</f>
        <v>4.0200000000000001E-4</v>
      </c>
      <c r="S1089" s="217">
        <v>0.02</v>
      </c>
      <c r="T1089" s="218">
        <f>S1089*H1089</f>
        <v>1.2E-2</v>
      </c>
      <c r="U1089" s="34"/>
      <c r="V1089" s="34"/>
      <c r="W1089" s="34"/>
      <c r="X1089" s="34"/>
      <c r="Y1089" s="34"/>
      <c r="Z1089" s="34"/>
      <c r="AA1089" s="34"/>
      <c r="AB1089" s="34"/>
      <c r="AC1089" s="34"/>
      <c r="AD1089" s="34"/>
      <c r="AE1089" s="34"/>
      <c r="AR1089" s="219" t="s">
        <v>189</v>
      </c>
      <c r="AT1089" s="219" t="s">
        <v>184</v>
      </c>
      <c r="AU1089" s="219" t="s">
        <v>85</v>
      </c>
      <c r="AY1089" s="17" t="s">
        <v>182</v>
      </c>
      <c r="BE1089" s="220">
        <f>IF(N1089="základní",J1089,0)</f>
        <v>0</v>
      </c>
      <c r="BF1089" s="220">
        <f>IF(N1089="snížená",J1089,0)</f>
        <v>0</v>
      </c>
      <c r="BG1089" s="220">
        <f>IF(N1089="zákl. přenesená",J1089,0)</f>
        <v>0</v>
      </c>
      <c r="BH1089" s="220">
        <f>IF(N1089="sníž. přenesená",J1089,0)</f>
        <v>0</v>
      </c>
      <c r="BI1089" s="220">
        <f>IF(N1089="nulová",J1089,0)</f>
        <v>0</v>
      </c>
      <c r="BJ1089" s="17" t="s">
        <v>83</v>
      </c>
      <c r="BK1089" s="220">
        <f>ROUND(I1089*H1089,2)</f>
        <v>0</v>
      </c>
      <c r="BL1089" s="17" t="s">
        <v>189</v>
      </c>
      <c r="BM1089" s="219" t="s">
        <v>1561</v>
      </c>
    </row>
    <row r="1090" spans="1:65" s="13" customFormat="1">
      <c r="B1090" s="221"/>
      <c r="C1090" s="222"/>
      <c r="D1090" s="223" t="s">
        <v>191</v>
      </c>
      <c r="E1090" s="224" t="s">
        <v>1</v>
      </c>
      <c r="F1090" s="225" t="s">
        <v>1562</v>
      </c>
      <c r="G1090" s="222"/>
      <c r="H1090" s="226">
        <v>0.6</v>
      </c>
      <c r="I1090" s="227"/>
      <c r="J1090" s="222"/>
      <c r="K1090" s="222"/>
      <c r="L1090" s="228"/>
      <c r="M1090" s="229"/>
      <c r="N1090" s="230"/>
      <c r="O1090" s="230"/>
      <c r="P1090" s="230"/>
      <c r="Q1090" s="230"/>
      <c r="R1090" s="230"/>
      <c r="S1090" s="230"/>
      <c r="T1090" s="231"/>
      <c r="AT1090" s="232" t="s">
        <v>191</v>
      </c>
      <c r="AU1090" s="232" t="s">
        <v>85</v>
      </c>
      <c r="AV1090" s="13" t="s">
        <v>85</v>
      </c>
      <c r="AW1090" s="13" t="s">
        <v>32</v>
      </c>
      <c r="AX1090" s="13" t="s">
        <v>83</v>
      </c>
      <c r="AY1090" s="232" t="s">
        <v>182</v>
      </c>
    </row>
    <row r="1091" spans="1:65" s="2" customFormat="1" ht="16.5" customHeight="1">
      <c r="A1091" s="34"/>
      <c r="B1091" s="35"/>
      <c r="C1091" s="208" t="s">
        <v>1563</v>
      </c>
      <c r="D1091" s="208" t="s">
        <v>184</v>
      </c>
      <c r="E1091" s="209" t="s">
        <v>1564</v>
      </c>
      <c r="F1091" s="210" t="s">
        <v>1565</v>
      </c>
      <c r="G1091" s="211" t="s">
        <v>360</v>
      </c>
      <c r="H1091" s="212">
        <v>2.7</v>
      </c>
      <c r="I1091" s="213"/>
      <c r="J1091" s="214">
        <f>ROUND(I1091*H1091,2)</f>
        <v>0</v>
      </c>
      <c r="K1091" s="210" t="s">
        <v>188</v>
      </c>
      <c r="L1091" s="39"/>
      <c r="M1091" s="215" t="s">
        <v>1</v>
      </c>
      <c r="N1091" s="216" t="s">
        <v>41</v>
      </c>
      <c r="O1091" s="71"/>
      <c r="P1091" s="217">
        <f>O1091*H1091</f>
        <v>0</v>
      </c>
      <c r="Q1091" s="217">
        <v>7.5000000000000002E-4</v>
      </c>
      <c r="R1091" s="217">
        <f>Q1091*H1091</f>
        <v>2.0250000000000003E-3</v>
      </c>
      <c r="S1091" s="217">
        <v>4.4999999999999998E-2</v>
      </c>
      <c r="T1091" s="218">
        <f>S1091*H1091</f>
        <v>0.1215</v>
      </c>
      <c r="U1091" s="34"/>
      <c r="V1091" s="34"/>
      <c r="W1091" s="34"/>
      <c r="X1091" s="34"/>
      <c r="Y1091" s="34"/>
      <c r="Z1091" s="34"/>
      <c r="AA1091" s="34"/>
      <c r="AB1091" s="34"/>
      <c r="AC1091" s="34"/>
      <c r="AD1091" s="34"/>
      <c r="AE1091" s="34"/>
      <c r="AR1091" s="219" t="s">
        <v>189</v>
      </c>
      <c r="AT1091" s="219" t="s">
        <v>184</v>
      </c>
      <c r="AU1091" s="219" t="s">
        <v>85</v>
      </c>
      <c r="AY1091" s="17" t="s">
        <v>182</v>
      </c>
      <c r="BE1091" s="220">
        <f>IF(N1091="základní",J1091,0)</f>
        <v>0</v>
      </c>
      <c r="BF1091" s="220">
        <f>IF(N1091="snížená",J1091,0)</f>
        <v>0</v>
      </c>
      <c r="BG1091" s="220">
        <f>IF(N1091="zákl. přenesená",J1091,0)</f>
        <v>0</v>
      </c>
      <c r="BH1091" s="220">
        <f>IF(N1091="sníž. přenesená",J1091,0)</f>
        <v>0</v>
      </c>
      <c r="BI1091" s="220">
        <f>IF(N1091="nulová",J1091,0)</f>
        <v>0</v>
      </c>
      <c r="BJ1091" s="17" t="s">
        <v>83</v>
      </c>
      <c r="BK1091" s="220">
        <f>ROUND(I1091*H1091,2)</f>
        <v>0</v>
      </c>
      <c r="BL1091" s="17" t="s">
        <v>189</v>
      </c>
      <c r="BM1091" s="219" t="s">
        <v>1566</v>
      </c>
    </row>
    <row r="1092" spans="1:65" s="13" customFormat="1">
      <c r="B1092" s="221"/>
      <c r="C1092" s="222"/>
      <c r="D1092" s="223" t="s">
        <v>191</v>
      </c>
      <c r="E1092" s="224" t="s">
        <v>1</v>
      </c>
      <c r="F1092" s="225" t="s">
        <v>1567</v>
      </c>
      <c r="G1092" s="222"/>
      <c r="H1092" s="226">
        <v>2.7</v>
      </c>
      <c r="I1092" s="227"/>
      <c r="J1092" s="222"/>
      <c r="K1092" s="222"/>
      <c r="L1092" s="228"/>
      <c r="M1092" s="229"/>
      <c r="N1092" s="230"/>
      <c r="O1092" s="230"/>
      <c r="P1092" s="230"/>
      <c r="Q1092" s="230"/>
      <c r="R1092" s="230"/>
      <c r="S1092" s="230"/>
      <c r="T1092" s="231"/>
      <c r="AT1092" s="232" t="s">
        <v>191</v>
      </c>
      <c r="AU1092" s="232" t="s">
        <v>85</v>
      </c>
      <c r="AV1092" s="13" t="s">
        <v>85</v>
      </c>
      <c r="AW1092" s="13" t="s">
        <v>32</v>
      </c>
      <c r="AX1092" s="13" t="s">
        <v>76</v>
      </c>
      <c r="AY1092" s="232" t="s">
        <v>182</v>
      </c>
    </row>
    <row r="1093" spans="1:65" s="15" customFormat="1">
      <c r="B1093" s="244"/>
      <c r="C1093" s="245"/>
      <c r="D1093" s="223" t="s">
        <v>191</v>
      </c>
      <c r="E1093" s="246" t="s">
        <v>1</v>
      </c>
      <c r="F1093" s="247" t="s">
        <v>202</v>
      </c>
      <c r="G1093" s="245"/>
      <c r="H1093" s="248">
        <v>2.7</v>
      </c>
      <c r="I1093" s="249"/>
      <c r="J1093" s="245"/>
      <c r="K1093" s="245"/>
      <c r="L1093" s="250"/>
      <c r="M1093" s="251"/>
      <c r="N1093" s="252"/>
      <c r="O1093" s="252"/>
      <c r="P1093" s="252"/>
      <c r="Q1093" s="252"/>
      <c r="R1093" s="252"/>
      <c r="S1093" s="252"/>
      <c r="T1093" s="253"/>
      <c r="AT1093" s="254" t="s">
        <v>191</v>
      </c>
      <c r="AU1093" s="254" t="s">
        <v>85</v>
      </c>
      <c r="AV1093" s="15" t="s">
        <v>189</v>
      </c>
      <c r="AW1093" s="15" t="s">
        <v>32</v>
      </c>
      <c r="AX1093" s="15" t="s">
        <v>83</v>
      </c>
      <c r="AY1093" s="254" t="s">
        <v>182</v>
      </c>
    </row>
    <row r="1094" spans="1:65" s="2" customFormat="1" ht="16.5" customHeight="1">
      <c r="A1094" s="34"/>
      <c r="B1094" s="35"/>
      <c r="C1094" s="208" t="s">
        <v>1568</v>
      </c>
      <c r="D1094" s="208" t="s">
        <v>184</v>
      </c>
      <c r="E1094" s="209" t="s">
        <v>1569</v>
      </c>
      <c r="F1094" s="210" t="s">
        <v>1570</v>
      </c>
      <c r="G1094" s="211" t="s">
        <v>360</v>
      </c>
      <c r="H1094" s="212">
        <v>0.9</v>
      </c>
      <c r="I1094" s="213"/>
      <c r="J1094" s="214">
        <f>ROUND(I1094*H1094,2)</f>
        <v>0</v>
      </c>
      <c r="K1094" s="210" t="s">
        <v>188</v>
      </c>
      <c r="L1094" s="39"/>
      <c r="M1094" s="215" t="s">
        <v>1</v>
      </c>
      <c r="N1094" s="216" t="s">
        <v>41</v>
      </c>
      <c r="O1094" s="71"/>
      <c r="P1094" s="217">
        <f>O1094*H1094</f>
        <v>0</v>
      </c>
      <c r="Q1094" s="217">
        <v>2.5899999999999999E-3</v>
      </c>
      <c r="R1094" s="217">
        <f>Q1094*H1094</f>
        <v>2.3309999999999997E-3</v>
      </c>
      <c r="S1094" s="217">
        <v>0.126</v>
      </c>
      <c r="T1094" s="218">
        <f>S1094*H1094</f>
        <v>0.1134</v>
      </c>
      <c r="U1094" s="34"/>
      <c r="V1094" s="34"/>
      <c r="W1094" s="34"/>
      <c r="X1094" s="34"/>
      <c r="Y1094" s="34"/>
      <c r="Z1094" s="34"/>
      <c r="AA1094" s="34"/>
      <c r="AB1094" s="34"/>
      <c r="AC1094" s="34"/>
      <c r="AD1094" s="34"/>
      <c r="AE1094" s="34"/>
      <c r="AR1094" s="219" t="s">
        <v>189</v>
      </c>
      <c r="AT1094" s="219" t="s">
        <v>184</v>
      </c>
      <c r="AU1094" s="219" t="s">
        <v>85</v>
      </c>
      <c r="AY1094" s="17" t="s">
        <v>182</v>
      </c>
      <c r="BE1094" s="220">
        <f>IF(N1094="základní",J1094,0)</f>
        <v>0</v>
      </c>
      <c r="BF1094" s="220">
        <f>IF(N1094="snížená",J1094,0)</f>
        <v>0</v>
      </c>
      <c r="BG1094" s="220">
        <f>IF(N1094="zákl. přenesená",J1094,0)</f>
        <v>0</v>
      </c>
      <c r="BH1094" s="220">
        <f>IF(N1094="sníž. přenesená",J1094,0)</f>
        <v>0</v>
      </c>
      <c r="BI1094" s="220">
        <f>IF(N1094="nulová",J1094,0)</f>
        <v>0</v>
      </c>
      <c r="BJ1094" s="17" t="s">
        <v>83</v>
      </c>
      <c r="BK1094" s="220">
        <f>ROUND(I1094*H1094,2)</f>
        <v>0</v>
      </c>
      <c r="BL1094" s="17" t="s">
        <v>189</v>
      </c>
      <c r="BM1094" s="219" t="s">
        <v>1571</v>
      </c>
    </row>
    <row r="1095" spans="1:65" s="13" customFormat="1">
      <c r="B1095" s="221"/>
      <c r="C1095" s="222"/>
      <c r="D1095" s="223" t="s">
        <v>191</v>
      </c>
      <c r="E1095" s="224" t="s">
        <v>1</v>
      </c>
      <c r="F1095" s="225" t="s">
        <v>1572</v>
      </c>
      <c r="G1095" s="222"/>
      <c r="H1095" s="226">
        <v>0.9</v>
      </c>
      <c r="I1095" s="227"/>
      <c r="J1095" s="222"/>
      <c r="K1095" s="222"/>
      <c r="L1095" s="228"/>
      <c r="M1095" s="229"/>
      <c r="N1095" s="230"/>
      <c r="O1095" s="230"/>
      <c r="P1095" s="230"/>
      <c r="Q1095" s="230"/>
      <c r="R1095" s="230"/>
      <c r="S1095" s="230"/>
      <c r="T1095" s="231"/>
      <c r="AT1095" s="232" t="s">
        <v>191</v>
      </c>
      <c r="AU1095" s="232" t="s">
        <v>85</v>
      </c>
      <c r="AV1095" s="13" t="s">
        <v>85</v>
      </c>
      <c r="AW1095" s="13" t="s">
        <v>32</v>
      </c>
      <c r="AX1095" s="13" t="s">
        <v>76</v>
      </c>
      <c r="AY1095" s="232" t="s">
        <v>182</v>
      </c>
    </row>
    <row r="1096" spans="1:65" s="15" customFormat="1">
      <c r="B1096" s="244"/>
      <c r="C1096" s="245"/>
      <c r="D1096" s="223" t="s">
        <v>191</v>
      </c>
      <c r="E1096" s="246" t="s">
        <v>1</v>
      </c>
      <c r="F1096" s="247" t="s">
        <v>202</v>
      </c>
      <c r="G1096" s="245"/>
      <c r="H1096" s="248">
        <v>0.9</v>
      </c>
      <c r="I1096" s="249"/>
      <c r="J1096" s="245"/>
      <c r="K1096" s="245"/>
      <c r="L1096" s="250"/>
      <c r="M1096" s="251"/>
      <c r="N1096" s="252"/>
      <c r="O1096" s="252"/>
      <c r="P1096" s="252"/>
      <c r="Q1096" s="252"/>
      <c r="R1096" s="252"/>
      <c r="S1096" s="252"/>
      <c r="T1096" s="253"/>
      <c r="AT1096" s="254" t="s">
        <v>191</v>
      </c>
      <c r="AU1096" s="254" t="s">
        <v>85</v>
      </c>
      <c r="AV1096" s="15" t="s">
        <v>189</v>
      </c>
      <c r="AW1096" s="15" t="s">
        <v>32</v>
      </c>
      <c r="AX1096" s="15" t="s">
        <v>83</v>
      </c>
      <c r="AY1096" s="254" t="s">
        <v>182</v>
      </c>
    </row>
    <row r="1097" spans="1:65" s="2" customFormat="1" ht="16.5" customHeight="1">
      <c r="A1097" s="34"/>
      <c r="B1097" s="35"/>
      <c r="C1097" s="208" t="s">
        <v>1573</v>
      </c>
      <c r="D1097" s="208" t="s">
        <v>184</v>
      </c>
      <c r="E1097" s="209" t="s">
        <v>1574</v>
      </c>
      <c r="F1097" s="210" t="s">
        <v>1575</v>
      </c>
      <c r="G1097" s="211" t="s">
        <v>360</v>
      </c>
      <c r="H1097" s="212">
        <v>9.4</v>
      </c>
      <c r="I1097" s="213"/>
      <c r="J1097" s="214">
        <f>ROUND(I1097*H1097,2)</f>
        <v>0</v>
      </c>
      <c r="K1097" s="210" t="s">
        <v>188</v>
      </c>
      <c r="L1097" s="39"/>
      <c r="M1097" s="215" t="s">
        <v>1</v>
      </c>
      <c r="N1097" s="216" t="s">
        <v>41</v>
      </c>
      <c r="O1097" s="71"/>
      <c r="P1097" s="217">
        <f>O1097*H1097</f>
        <v>0</v>
      </c>
      <c r="Q1097" s="217">
        <v>3.13E-3</v>
      </c>
      <c r="R1097" s="217">
        <f>Q1097*H1097</f>
        <v>2.9422E-2</v>
      </c>
      <c r="S1097" s="217">
        <v>0.19600000000000001</v>
      </c>
      <c r="T1097" s="218">
        <f>S1097*H1097</f>
        <v>1.8424</v>
      </c>
      <c r="U1097" s="34"/>
      <c r="V1097" s="34"/>
      <c r="W1097" s="34"/>
      <c r="X1097" s="34"/>
      <c r="Y1097" s="34"/>
      <c r="Z1097" s="34"/>
      <c r="AA1097" s="34"/>
      <c r="AB1097" s="34"/>
      <c r="AC1097" s="34"/>
      <c r="AD1097" s="34"/>
      <c r="AE1097" s="34"/>
      <c r="AR1097" s="219" t="s">
        <v>189</v>
      </c>
      <c r="AT1097" s="219" t="s">
        <v>184</v>
      </c>
      <c r="AU1097" s="219" t="s">
        <v>85</v>
      </c>
      <c r="AY1097" s="17" t="s">
        <v>182</v>
      </c>
      <c r="BE1097" s="220">
        <f>IF(N1097="základní",J1097,0)</f>
        <v>0</v>
      </c>
      <c r="BF1097" s="220">
        <f>IF(N1097="snížená",J1097,0)</f>
        <v>0</v>
      </c>
      <c r="BG1097" s="220">
        <f>IF(N1097="zákl. přenesená",J1097,0)</f>
        <v>0</v>
      </c>
      <c r="BH1097" s="220">
        <f>IF(N1097="sníž. přenesená",J1097,0)</f>
        <v>0</v>
      </c>
      <c r="BI1097" s="220">
        <f>IF(N1097="nulová",J1097,0)</f>
        <v>0</v>
      </c>
      <c r="BJ1097" s="17" t="s">
        <v>83</v>
      </c>
      <c r="BK1097" s="220">
        <f>ROUND(I1097*H1097,2)</f>
        <v>0</v>
      </c>
      <c r="BL1097" s="17" t="s">
        <v>189</v>
      </c>
      <c r="BM1097" s="219" t="s">
        <v>1576</v>
      </c>
    </row>
    <row r="1098" spans="1:65" s="13" customFormat="1">
      <c r="B1098" s="221"/>
      <c r="C1098" s="222"/>
      <c r="D1098" s="223" t="s">
        <v>191</v>
      </c>
      <c r="E1098" s="224" t="s">
        <v>1</v>
      </c>
      <c r="F1098" s="225" t="s">
        <v>1577</v>
      </c>
      <c r="G1098" s="222"/>
      <c r="H1098" s="226">
        <v>7</v>
      </c>
      <c r="I1098" s="227"/>
      <c r="J1098" s="222"/>
      <c r="K1098" s="222"/>
      <c r="L1098" s="228"/>
      <c r="M1098" s="229"/>
      <c r="N1098" s="230"/>
      <c r="O1098" s="230"/>
      <c r="P1098" s="230"/>
      <c r="Q1098" s="230"/>
      <c r="R1098" s="230"/>
      <c r="S1098" s="230"/>
      <c r="T1098" s="231"/>
      <c r="AT1098" s="232" t="s">
        <v>191</v>
      </c>
      <c r="AU1098" s="232" t="s">
        <v>85</v>
      </c>
      <c r="AV1098" s="13" t="s">
        <v>85</v>
      </c>
      <c r="AW1098" s="13" t="s">
        <v>32</v>
      </c>
      <c r="AX1098" s="13" t="s">
        <v>76</v>
      </c>
      <c r="AY1098" s="232" t="s">
        <v>182</v>
      </c>
    </row>
    <row r="1099" spans="1:65" s="13" customFormat="1">
      <c r="B1099" s="221"/>
      <c r="C1099" s="222"/>
      <c r="D1099" s="223" t="s">
        <v>191</v>
      </c>
      <c r="E1099" s="224" t="s">
        <v>1</v>
      </c>
      <c r="F1099" s="225" t="s">
        <v>1578</v>
      </c>
      <c r="G1099" s="222"/>
      <c r="H1099" s="226">
        <v>2.4</v>
      </c>
      <c r="I1099" s="227"/>
      <c r="J1099" s="222"/>
      <c r="K1099" s="222"/>
      <c r="L1099" s="228"/>
      <c r="M1099" s="229"/>
      <c r="N1099" s="230"/>
      <c r="O1099" s="230"/>
      <c r="P1099" s="230"/>
      <c r="Q1099" s="230"/>
      <c r="R1099" s="230"/>
      <c r="S1099" s="230"/>
      <c r="T1099" s="231"/>
      <c r="AT1099" s="232" t="s">
        <v>191</v>
      </c>
      <c r="AU1099" s="232" t="s">
        <v>85</v>
      </c>
      <c r="AV1099" s="13" t="s">
        <v>85</v>
      </c>
      <c r="AW1099" s="13" t="s">
        <v>32</v>
      </c>
      <c r="AX1099" s="13" t="s">
        <v>76</v>
      </c>
      <c r="AY1099" s="232" t="s">
        <v>182</v>
      </c>
    </row>
    <row r="1100" spans="1:65" s="15" customFormat="1">
      <c r="B1100" s="244"/>
      <c r="C1100" s="245"/>
      <c r="D1100" s="223" t="s">
        <v>191</v>
      </c>
      <c r="E1100" s="246" t="s">
        <v>1</v>
      </c>
      <c r="F1100" s="247" t="s">
        <v>202</v>
      </c>
      <c r="G1100" s="245"/>
      <c r="H1100" s="248">
        <v>9.4</v>
      </c>
      <c r="I1100" s="249"/>
      <c r="J1100" s="245"/>
      <c r="K1100" s="245"/>
      <c r="L1100" s="250"/>
      <c r="M1100" s="251"/>
      <c r="N1100" s="252"/>
      <c r="O1100" s="252"/>
      <c r="P1100" s="252"/>
      <c r="Q1100" s="252"/>
      <c r="R1100" s="252"/>
      <c r="S1100" s="252"/>
      <c r="T1100" s="253"/>
      <c r="AT1100" s="254" t="s">
        <v>191</v>
      </c>
      <c r="AU1100" s="254" t="s">
        <v>85</v>
      </c>
      <c r="AV1100" s="15" t="s">
        <v>189</v>
      </c>
      <c r="AW1100" s="15" t="s">
        <v>32</v>
      </c>
      <c r="AX1100" s="15" t="s">
        <v>83</v>
      </c>
      <c r="AY1100" s="254" t="s">
        <v>182</v>
      </c>
    </row>
    <row r="1101" spans="1:65" s="2" customFormat="1" ht="16.5" customHeight="1">
      <c r="A1101" s="34"/>
      <c r="B1101" s="35"/>
      <c r="C1101" s="208" t="s">
        <v>1579</v>
      </c>
      <c r="D1101" s="208" t="s">
        <v>184</v>
      </c>
      <c r="E1101" s="209" t="s">
        <v>1580</v>
      </c>
      <c r="F1101" s="210" t="s">
        <v>1581</v>
      </c>
      <c r="G1101" s="211" t="s">
        <v>360</v>
      </c>
      <c r="H1101" s="212">
        <v>8.6</v>
      </c>
      <c r="I1101" s="213"/>
      <c r="J1101" s="214">
        <f>ROUND(I1101*H1101,2)</f>
        <v>0</v>
      </c>
      <c r="K1101" s="210" t="s">
        <v>188</v>
      </c>
      <c r="L1101" s="39"/>
      <c r="M1101" s="215" t="s">
        <v>1</v>
      </c>
      <c r="N1101" s="216" t="s">
        <v>41</v>
      </c>
      <c r="O1101" s="71"/>
      <c r="P1101" s="217">
        <f>O1101*H1101</f>
        <v>0</v>
      </c>
      <c r="Q1101" s="217">
        <v>4.3400000000000001E-3</v>
      </c>
      <c r="R1101" s="217">
        <f>Q1101*H1101</f>
        <v>3.7323999999999996E-2</v>
      </c>
      <c r="S1101" s="217">
        <v>0.28299999999999997</v>
      </c>
      <c r="T1101" s="218">
        <f>S1101*H1101</f>
        <v>2.4337999999999997</v>
      </c>
      <c r="U1101" s="34"/>
      <c r="V1101" s="34"/>
      <c r="W1101" s="34"/>
      <c r="X1101" s="34"/>
      <c r="Y1101" s="34"/>
      <c r="Z1101" s="34"/>
      <c r="AA1101" s="34"/>
      <c r="AB1101" s="34"/>
      <c r="AC1101" s="34"/>
      <c r="AD1101" s="34"/>
      <c r="AE1101" s="34"/>
      <c r="AR1101" s="219" t="s">
        <v>189</v>
      </c>
      <c r="AT1101" s="219" t="s">
        <v>184</v>
      </c>
      <c r="AU1101" s="219" t="s">
        <v>85</v>
      </c>
      <c r="AY1101" s="17" t="s">
        <v>182</v>
      </c>
      <c r="BE1101" s="220">
        <f>IF(N1101="základní",J1101,0)</f>
        <v>0</v>
      </c>
      <c r="BF1101" s="220">
        <f>IF(N1101="snížená",J1101,0)</f>
        <v>0</v>
      </c>
      <c r="BG1101" s="220">
        <f>IF(N1101="zákl. přenesená",J1101,0)</f>
        <v>0</v>
      </c>
      <c r="BH1101" s="220">
        <f>IF(N1101="sníž. přenesená",J1101,0)</f>
        <v>0</v>
      </c>
      <c r="BI1101" s="220">
        <f>IF(N1101="nulová",J1101,0)</f>
        <v>0</v>
      </c>
      <c r="BJ1101" s="17" t="s">
        <v>83</v>
      </c>
      <c r="BK1101" s="220">
        <f>ROUND(I1101*H1101,2)</f>
        <v>0</v>
      </c>
      <c r="BL1101" s="17" t="s">
        <v>189</v>
      </c>
      <c r="BM1101" s="219" t="s">
        <v>1582</v>
      </c>
    </row>
    <row r="1102" spans="1:65" s="13" customFormat="1">
      <c r="B1102" s="221"/>
      <c r="C1102" s="222"/>
      <c r="D1102" s="223" t="s">
        <v>191</v>
      </c>
      <c r="E1102" s="224" t="s">
        <v>1</v>
      </c>
      <c r="F1102" s="225" t="s">
        <v>1583</v>
      </c>
      <c r="G1102" s="222"/>
      <c r="H1102" s="226">
        <v>7.1</v>
      </c>
      <c r="I1102" s="227"/>
      <c r="J1102" s="222"/>
      <c r="K1102" s="222"/>
      <c r="L1102" s="228"/>
      <c r="M1102" s="229"/>
      <c r="N1102" s="230"/>
      <c r="O1102" s="230"/>
      <c r="P1102" s="230"/>
      <c r="Q1102" s="230"/>
      <c r="R1102" s="230"/>
      <c r="S1102" s="230"/>
      <c r="T1102" s="231"/>
      <c r="AT1102" s="232" t="s">
        <v>191</v>
      </c>
      <c r="AU1102" s="232" t="s">
        <v>85</v>
      </c>
      <c r="AV1102" s="13" t="s">
        <v>85</v>
      </c>
      <c r="AW1102" s="13" t="s">
        <v>32</v>
      </c>
      <c r="AX1102" s="13" t="s">
        <v>76</v>
      </c>
      <c r="AY1102" s="232" t="s">
        <v>182</v>
      </c>
    </row>
    <row r="1103" spans="1:65" s="13" customFormat="1">
      <c r="B1103" s="221"/>
      <c r="C1103" s="222"/>
      <c r="D1103" s="223" t="s">
        <v>191</v>
      </c>
      <c r="E1103" s="224" t="s">
        <v>1</v>
      </c>
      <c r="F1103" s="225" t="s">
        <v>1584</v>
      </c>
      <c r="G1103" s="222"/>
      <c r="H1103" s="226">
        <v>1.5</v>
      </c>
      <c r="I1103" s="227"/>
      <c r="J1103" s="222"/>
      <c r="K1103" s="222"/>
      <c r="L1103" s="228"/>
      <c r="M1103" s="229"/>
      <c r="N1103" s="230"/>
      <c r="O1103" s="230"/>
      <c r="P1103" s="230"/>
      <c r="Q1103" s="230"/>
      <c r="R1103" s="230"/>
      <c r="S1103" s="230"/>
      <c r="T1103" s="231"/>
      <c r="AT1103" s="232" t="s">
        <v>191</v>
      </c>
      <c r="AU1103" s="232" t="s">
        <v>85</v>
      </c>
      <c r="AV1103" s="13" t="s">
        <v>85</v>
      </c>
      <c r="AW1103" s="13" t="s">
        <v>32</v>
      </c>
      <c r="AX1103" s="13" t="s">
        <v>76</v>
      </c>
      <c r="AY1103" s="232" t="s">
        <v>182</v>
      </c>
    </row>
    <row r="1104" spans="1:65" s="15" customFormat="1">
      <c r="B1104" s="244"/>
      <c r="C1104" s="245"/>
      <c r="D1104" s="223" t="s">
        <v>191</v>
      </c>
      <c r="E1104" s="246" t="s">
        <v>1</v>
      </c>
      <c r="F1104" s="247" t="s">
        <v>202</v>
      </c>
      <c r="G1104" s="245"/>
      <c r="H1104" s="248">
        <v>8.6</v>
      </c>
      <c r="I1104" s="249"/>
      <c r="J1104" s="245"/>
      <c r="K1104" s="245"/>
      <c r="L1104" s="250"/>
      <c r="M1104" s="251"/>
      <c r="N1104" s="252"/>
      <c r="O1104" s="252"/>
      <c r="P1104" s="252"/>
      <c r="Q1104" s="252"/>
      <c r="R1104" s="252"/>
      <c r="S1104" s="252"/>
      <c r="T1104" s="253"/>
      <c r="AT1104" s="254" t="s">
        <v>191</v>
      </c>
      <c r="AU1104" s="254" t="s">
        <v>85</v>
      </c>
      <c r="AV1104" s="15" t="s">
        <v>189</v>
      </c>
      <c r="AW1104" s="15" t="s">
        <v>32</v>
      </c>
      <c r="AX1104" s="15" t="s">
        <v>83</v>
      </c>
      <c r="AY1104" s="254" t="s">
        <v>182</v>
      </c>
    </row>
    <row r="1105" spans="1:65" s="2" customFormat="1" ht="16.5" customHeight="1">
      <c r="A1105" s="34"/>
      <c r="B1105" s="35"/>
      <c r="C1105" s="208" t="s">
        <v>1585</v>
      </c>
      <c r="D1105" s="208" t="s">
        <v>184</v>
      </c>
      <c r="E1105" s="209" t="s">
        <v>1586</v>
      </c>
      <c r="F1105" s="210" t="s">
        <v>1587</v>
      </c>
      <c r="G1105" s="211" t="s">
        <v>360</v>
      </c>
      <c r="H1105" s="212">
        <v>3.05</v>
      </c>
      <c r="I1105" s="213"/>
      <c r="J1105" s="214">
        <f>ROUND(I1105*H1105,2)</f>
        <v>0</v>
      </c>
      <c r="K1105" s="210" t="s">
        <v>188</v>
      </c>
      <c r="L1105" s="39"/>
      <c r="M1105" s="215" t="s">
        <v>1</v>
      </c>
      <c r="N1105" s="216" t="s">
        <v>41</v>
      </c>
      <c r="O1105" s="71"/>
      <c r="P1105" s="217">
        <f>O1105*H1105</f>
        <v>0</v>
      </c>
      <c r="Q1105" s="217">
        <v>0</v>
      </c>
      <c r="R1105" s="217">
        <f>Q1105*H1105</f>
        <v>0</v>
      </c>
      <c r="S1105" s="217">
        <v>0</v>
      </c>
      <c r="T1105" s="218">
        <f>S1105*H1105</f>
        <v>0</v>
      </c>
      <c r="U1105" s="34"/>
      <c r="V1105" s="34"/>
      <c r="W1105" s="34"/>
      <c r="X1105" s="34"/>
      <c r="Y1105" s="34"/>
      <c r="Z1105" s="34"/>
      <c r="AA1105" s="34"/>
      <c r="AB1105" s="34"/>
      <c r="AC1105" s="34"/>
      <c r="AD1105" s="34"/>
      <c r="AE1105" s="34"/>
      <c r="AR1105" s="219" t="s">
        <v>189</v>
      </c>
      <c r="AT1105" s="219" t="s">
        <v>184</v>
      </c>
      <c r="AU1105" s="219" t="s">
        <v>85</v>
      </c>
      <c r="AY1105" s="17" t="s">
        <v>182</v>
      </c>
      <c r="BE1105" s="220">
        <f>IF(N1105="základní",J1105,0)</f>
        <v>0</v>
      </c>
      <c r="BF1105" s="220">
        <f>IF(N1105="snížená",J1105,0)</f>
        <v>0</v>
      </c>
      <c r="BG1105" s="220">
        <f>IF(N1105="zákl. přenesená",J1105,0)</f>
        <v>0</v>
      </c>
      <c r="BH1105" s="220">
        <f>IF(N1105="sníž. přenesená",J1105,0)</f>
        <v>0</v>
      </c>
      <c r="BI1105" s="220">
        <f>IF(N1105="nulová",J1105,0)</f>
        <v>0</v>
      </c>
      <c r="BJ1105" s="17" t="s">
        <v>83</v>
      </c>
      <c r="BK1105" s="220">
        <f>ROUND(I1105*H1105,2)</f>
        <v>0</v>
      </c>
      <c r="BL1105" s="17" t="s">
        <v>189</v>
      </c>
      <c r="BM1105" s="219" t="s">
        <v>1588</v>
      </c>
    </row>
    <row r="1106" spans="1:65" s="13" customFormat="1">
      <c r="B1106" s="221"/>
      <c r="C1106" s="222"/>
      <c r="D1106" s="223" t="s">
        <v>191</v>
      </c>
      <c r="E1106" s="224" t="s">
        <v>1</v>
      </c>
      <c r="F1106" s="225" t="s">
        <v>1589</v>
      </c>
      <c r="G1106" s="222"/>
      <c r="H1106" s="226">
        <v>3.05</v>
      </c>
      <c r="I1106" s="227"/>
      <c r="J1106" s="222"/>
      <c r="K1106" s="222"/>
      <c r="L1106" s="228"/>
      <c r="M1106" s="229"/>
      <c r="N1106" s="230"/>
      <c r="O1106" s="230"/>
      <c r="P1106" s="230"/>
      <c r="Q1106" s="230"/>
      <c r="R1106" s="230"/>
      <c r="S1106" s="230"/>
      <c r="T1106" s="231"/>
      <c r="AT1106" s="232" t="s">
        <v>191</v>
      </c>
      <c r="AU1106" s="232" t="s">
        <v>85</v>
      </c>
      <c r="AV1106" s="13" t="s">
        <v>85</v>
      </c>
      <c r="AW1106" s="13" t="s">
        <v>32</v>
      </c>
      <c r="AX1106" s="13" t="s">
        <v>83</v>
      </c>
      <c r="AY1106" s="232" t="s">
        <v>182</v>
      </c>
    </row>
    <row r="1107" spans="1:65" s="2" customFormat="1" ht="16.5" customHeight="1">
      <c r="A1107" s="34"/>
      <c r="B1107" s="35"/>
      <c r="C1107" s="208" t="s">
        <v>1590</v>
      </c>
      <c r="D1107" s="208" t="s">
        <v>184</v>
      </c>
      <c r="E1107" s="209" t="s">
        <v>1591</v>
      </c>
      <c r="F1107" s="210" t="s">
        <v>1592</v>
      </c>
      <c r="G1107" s="211" t="s">
        <v>360</v>
      </c>
      <c r="H1107" s="212">
        <v>3.05</v>
      </c>
      <c r="I1107" s="213"/>
      <c r="J1107" s="214">
        <f>ROUND(I1107*H1107,2)</f>
        <v>0</v>
      </c>
      <c r="K1107" s="210" t="s">
        <v>188</v>
      </c>
      <c r="L1107" s="39"/>
      <c r="M1107" s="215" t="s">
        <v>1</v>
      </c>
      <c r="N1107" s="216" t="s">
        <v>41</v>
      </c>
      <c r="O1107" s="71"/>
      <c r="P1107" s="217">
        <f>O1107*H1107</f>
        <v>0</v>
      </c>
      <c r="Q1107" s="217">
        <v>0</v>
      </c>
      <c r="R1107" s="217">
        <f>Q1107*H1107</f>
        <v>0</v>
      </c>
      <c r="S1107" s="217">
        <v>0</v>
      </c>
      <c r="T1107" s="218">
        <f>S1107*H1107</f>
        <v>0</v>
      </c>
      <c r="U1107" s="34"/>
      <c r="V1107" s="34"/>
      <c r="W1107" s="34"/>
      <c r="X1107" s="34"/>
      <c r="Y1107" s="34"/>
      <c r="Z1107" s="34"/>
      <c r="AA1107" s="34"/>
      <c r="AB1107" s="34"/>
      <c r="AC1107" s="34"/>
      <c r="AD1107" s="34"/>
      <c r="AE1107" s="34"/>
      <c r="AR1107" s="219" t="s">
        <v>189</v>
      </c>
      <c r="AT1107" s="219" t="s">
        <v>184</v>
      </c>
      <c r="AU1107" s="219" t="s">
        <v>85</v>
      </c>
      <c r="AY1107" s="17" t="s">
        <v>182</v>
      </c>
      <c r="BE1107" s="220">
        <f>IF(N1107="základní",J1107,0)</f>
        <v>0</v>
      </c>
      <c r="BF1107" s="220">
        <f>IF(N1107="snížená",J1107,0)</f>
        <v>0</v>
      </c>
      <c r="BG1107" s="220">
        <f>IF(N1107="zákl. přenesená",J1107,0)</f>
        <v>0</v>
      </c>
      <c r="BH1107" s="220">
        <f>IF(N1107="sníž. přenesená",J1107,0)</f>
        <v>0</v>
      </c>
      <c r="BI1107" s="220">
        <f>IF(N1107="nulová",J1107,0)</f>
        <v>0</v>
      </c>
      <c r="BJ1107" s="17" t="s">
        <v>83</v>
      </c>
      <c r="BK1107" s="220">
        <f>ROUND(I1107*H1107,2)</f>
        <v>0</v>
      </c>
      <c r="BL1107" s="17" t="s">
        <v>189</v>
      </c>
      <c r="BM1107" s="219" t="s">
        <v>1593</v>
      </c>
    </row>
    <row r="1108" spans="1:65" s="13" customFormat="1">
      <c r="B1108" s="221"/>
      <c r="C1108" s="222"/>
      <c r="D1108" s="223" t="s">
        <v>191</v>
      </c>
      <c r="E1108" s="224" t="s">
        <v>1</v>
      </c>
      <c r="F1108" s="225" t="s">
        <v>1589</v>
      </c>
      <c r="G1108" s="222"/>
      <c r="H1108" s="226">
        <v>3.05</v>
      </c>
      <c r="I1108" s="227"/>
      <c r="J1108" s="222"/>
      <c r="K1108" s="222"/>
      <c r="L1108" s="228"/>
      <c r="M1108" s="229"/>
      <c r="N1108" s="230"/>
      <c r="O1108" s="230"/>
      <c r="P1108" s="230"/>
      <c r="Q1108" s="230"/>
      <c r="R1108" s="230"/>
      <c r="S1108" s="230"/>
      <c r="T1108" s="231"/>
      <c r="AT1108" s="232" t="s">
        <v>191</v>
      </c>
      <c r="AU1108" s="232" t="s">
        <v>85</v>
      </c>
      <c r="AV1108" s="13" t="s">
        <v>85</v>
      </c>
      <c r="AW1108" s="13" t="s">
        <v>32</v>
      </c>
      <c r="AX1108" s="13" t="s">
        <v>83</v>
      </c>
      <c r="AY1108" s="232" t="s">
        <v>182</v>
      </c>
    </row>
    <row r="1109" spans="1:65" s="2" customFormat="1" ht="16.5" customHeight="1">
      <c r="A1109" s="34"/>
      <c r="B1109" s="35"/>
      <c r="C1109" s="208" t="s">
        <v>1594</v>
      </c>
      <c r="D1109" s="208" t="s">
        <v>184</v>
      </c>
      <c r="E1109" s="209" t="s">
        <v>1595</v>
      </c>
      <c r="F1109" s="210" t="s">
        <v>1596</v>
      </c>
      <c r="G1109" s="211" t="s">
        <v>331</v>
      </c>
      <c r="H1109" s="212">
        <v>84.944000000000003</v>
      </c>
      <c r="I1109" s="213"/>
      <c r="J1109" s="214">
        <f>ROUND(I1109*H1109,2)</f>
        <v>0</v>
      </c>
      <c r="K1109" s="210" t="s">
        <v>188</v>
      </c>
      <c r="L1109" s="39"/>
      <c r="M1109" s="215" t="s">
        <v>1</v>
      </c>
      <c r="N1109" s="216" t="s">
        <v>41</v>
      </c>
      <c r="O1109" s="71"/>
      <c r="P1109" s="217">
        <f>O1109*H1109</f>
        <v>0</v>
      </c>
      <c r="Q1109" s="217">
        <v>0</v>
      </c>
      <c r="R1109" s="217">
        <f>Q1109*H1109</f>
        <v>0</v>
      </c>
      <c r="S1109" s="217">
        <v>5.8999999999999997E-2</v>
      </c>
      <c r="T1109" s="218">
        <f>S1109*H1109</f>
        <v>5.0116959999999997</v>
      </c>
      <c r="U1109" s="34"/>
      <c r="V1109" s="34"/>
      <c r="W1109" s="34"/>
      <c r="X1109" s="34"/>
      <c r="Y1109" s="34"/>
      <c r="Z1109" s="34"/>
      <c r="AA1109" s="34"/>
      <c r="AB1109" s="34"/>
      <c r="AC1109" s="34"/>
      <c r="AD1109" s="34"/>
      <c r="AE1109" s="34"/>
      <c r="AR1109" s="219" t="s">
        <v>189</v>
      </c>
      <c r="AT1109" s="219" t="s">
        <v>184</v>
      </c>
      <c r="AU1109" s="219" t="s">
        <v>85</v>
      </c>
      <c r="AY1109" s="17" t="s">
        <v>182</v>
      </c>
      <c r="BE1109" s="220">
        <f>IF(N1109="základní",J1109,0)</f>
        <v>0</v>
      </c>
      <c r="BF1109" s="220">
        <f>IF(N1109="snížená",J1109,0)</f>
        <v>0</v>
      </c>
      <c r="BG1109" s="220">
        <f>IF(N1109="zákl. přenesená",J1109,0)</f>
        <v>0</v>
      </c>
      <c r="BH1109" s="220">
        <f>IF(N1109="sníž. přenesená",J1109,0)</f>
        <v>0</v>
      </c>
      <c r="BI1109" s="220">
        <f>IF(N1109="nulová",J1109,0)</f>
        <v>0</v>
      </c>
      <c r="BJ1109" s="17" t="s">
        <v>83</v>
      </c>
      <c r="BK1109" s="220">
        <f>ROUND(I1109*H1109,2)</f>
        <v>0</v>
      </c>
      <c r="BL1109" s="17" t="s">
        <v>189</v>
      </c>
      <c r="BM1109" s="219" t="s">
        <v>1597</v>
      </c>
    </row>
    <row r="1110" spans="1:65" s="13" customFormat="1">
      <c r="B1110" s="221"/>
      <c r="C1110" s="222"/>
      <c r="D1110" s="223" t="s">
        <v>191</v>
      </c>
      <c r="E1110" s="224" t="s">
        <v>1</v>
      </c>
      <c r="F1110" s="225" t="s">
        <v>821</v>
      </c>
      <c r="G1110" s="222"/>
      <c r="H1110" s="226">
        <v>84.944000000000003</v>
      </c>
      <c r="I1110" s="227"/>
      <c r="J1110" s="222"/>
      <c r="K1110" s="222"/>
      <c r="L1110" s="228"/>
      <c r="M1110" s="229"/>
      <c r="N1110" s="230"/>
      <c r="O1110" s="230"/>
      <c r="P1110" s="230"/>
      <c r="Q1110" s="230"/>
      <c r="R1110" s="230"/>
      <c r="S1110" s="230"/>
      <c r="T1110" s="231"/>
      <c r="AT1110" s="232" t="s">
        <v>191</v>
      </c>
      <c r="AU1110" s="232" t="s">
        <v>85</v>
      </c>
      <c r="AV1110" s="13" t="s">
        <v>85</v>
      </c>
      <c r="AW1110" s="13" t="s">
        <v>32</v>
      </c>
      <c r="AX1110" s="13" t="s">
        <v>83</v>
      </c>
      <c r="AY1110" s="232" t="s">
        <v>182</v>
      </c>
    </row>
    <row r="1111" spans="1:65" s="2" customFormat="1" ht="16.5" customHeight="1">
      <c r="A1111" s="34"/>
      <c r="B1111" s="35"/>
      <c r="C1111" s="208" t="s">
        <v>1598</v>
      </c>
      <c r="D1111" s="208" t="s">
        <v>184</v>
      </c>
      <c r="E1111" s="209" t="s">
        <v>1599</v>
      </c>
      <c r="F1111" s="210" t="s">
        <v>1600</v>
      </c>
      <c r="G1111" s="211" t="s">
        <v>331</v>
      </c>
      <c r="H1111" s="212">
        <v>406.30900000000003</v>
      </c>
      <c r="I1111" s="213"/>
      <c r="J1111" s="214">
        <f>ROUND(I1111*H1111,2)</f>
        <v>0</v>
      </c>
      <c r="K1111" s="210" t="s">
        <v>188</v>
      </c>
      <c r="L1111" s="39"/>
      <c r="M1111" s="215" t="s">
        <v>1</v>
      </c>
      <c r="N1111" s="216" t="s">
        <v>41</v>
      </c>
      <c r="O1111" s="71"/>
      <c r="P1111" s="217">
        <f>O1111*H1111</f>
        <v>0</v>
      </c>
      <c r="Q1111" s="217">
        <v>0</v>
      </c>
      <c r="R1111" s="217">
        <f>Q1111*H1111</f>
        <v>0</v>
      </c>
      <c r="S1111" s="217">
        <v>2.5000000000000001E-2</v>
      </c>
      <c r="T1111" s="218">
        <f>S1111*H1111</f>
        <v>10.157725000000001</v>
      </c>
      <c r="U1111" s="34"/>
      <c r="V1111" s="34"/>
      <c r="W1111" s="34"/>
      <c r="X1111" s="34"/>
      <c r="Y1111" s="34"/>
      <c r="Z1111" s="34"/>
      <c r="AA1111" s="34"/>
      <c r="AB1111" s="34"/>
      <c r="AC1111" s="34"/>
      <c r="AD1111" s="34"/>
      <c r="AE1111" s="34"/>
      <c r="AR1111" s="219" t="s">
        <v>189</v>
      </c>
      <c r="AT1111" s="219" t="s">
        <v>184</v>
      </c>
      <c r="AU1111" s="219" t="s">
        <v>85</v>
      </c>
      <c r="AY1111" s="17" t="s">
        <v>182</v>
      </c>
      <c r="BE1111" s="220">
        <f>IF(N1111="základní",J1111,0)</f>
        <v>0</v>
      </c>
      <c r="BF1111" s="220">
        <f>IF(N1111="snížená",J1111,0)</f>
        <v>0</v>
      </c>
      <c r="BG1111" s="220">
        <f>IF(N1111="zákl. přenesená",J1111,0)</f>
        <v>0</v>
      </c>
      <c r="BH1111" s="220">
        <f>IF(N1111="sníž. přenesená",J1111,0)</f>
        <v>0</v>
      </c>
      <c r="BI1111" s="220">
        <f>IF(N1111="nulová",J1111,0)</f>
        <v>0</v>
      </c>
      <c r="BJ1111" s="17" t="s">
        <v>83</v>
      </c>
      <c r="BK1111" s="220">
        <f>ROUND(I1111*H1111,2)</f>
        <v>0</v>
      </c>
      <c r="BL1111" s="17" t="s">
        <v>189</v>
      </c>
      <c r="BM1111" s="219" t="s">
        <v>1601</v>
      </c>
    </row>
    <row r="1112" spans="1:65" s="13" customFormat="1">
      <c r="B1112" s="221"/>
      <c r="C1112" s="222"/>
      <c r="D1112" s="223" t="s">
        <v>191</v>
      </c>
      <c r="E1112" s="224" t="s">
        <v>1</v>
      </c>
      <c r="F1112" s="225" t="s">
        <v>1602</v>
      </c>
      <c r="G1112" s="222"/>
      <c r="H1112" s="226">
        <v>27.408000000000001</v>
      </c>
      <c r="I1112" s="227"/>
      <c r="J1112" s="222"/>
      <c r="K1112" s="222"/>
      <c r="L1112" s="228"/>
      <c r="M1112" s="229"/>
      <c r="N1112" s="230"/>
      <c r="O1112" s="230"/>
      <c r="P1112" s="230"/>
      <c r="Q1112" s="230"/>
      <c r="R1112" s="230"/>
      <c r="S1112" s="230"/>
      <c r="T1112" s="231"/>
      <c r="AT1112" s="232" t="s">
        <v>191</v>
      </c>
      <c r="AU1112" s="232" t="s">
        <v>85</v>
      </c>
      <c r="AV1112" s="13" t="s">
        <v>85</v>
      </c>
      <c r="AW1112" s="13" t="s">
        <v>32</v>
      </c>
      <c r="AX1112" s="13" t="s">
        <v>76</v>
      </c>
      <c r="AY1112" s="232" t="s">
        <v>182</v>
      </c>
    </row>
    <row r="1113" spans="1:65" s="13" customFormat="1">
      <c r="B1113" s="221"/>
      <c r="C1113" s="222"/>
      <c r="D1113" s="223" t="s">
        <v>191</v>
      </c>
      <c r="E1113" s="224" t="s">
        <v>1</v>
      </c>
      <c r="F1113" s="225" t="s">
        <v>1603</v>
      </c>
      <c r="G1113" s="222"/>
      <c r="H1113" s="226">
        <v>48.432000000000002</v>
      </c>
      <c r="I1113" s="227"/>
      <c r="J1113" s="222"/>
      <c r="K1113" s="222"/>
      <c r="L1113" s="228"/>
      <c r="M1113" s="229"/>
      <c r="N1113" s="230"/>
      <c r="O1113" s="230"/>
      <c r="P1113" s="230"/>
      <c r="Q1113" s="230"/>
      <c r="R1113" s="230"/>
      <c r="S1113" s="230"/>
      <c r="T1113" s="231"/>
      <c r="AT1113" s="232" t="s">
        <v>191</v>
      </c>
      <c r="AU1113" s="232" t="s">
        <v>85</v>
      </c>
      <c r="AV1113" s="13" t="s">
        <v>85</v>
      </c>
      <c r="AW1113" s="13" t="s">
        <v>32</v>
      </c>
      <c r="AX1113" s="13" t="s">
        <v>76</v>
      </c>
      <c r="AY1113" s="232" t="s">
        <v>182</v>
      </c>
    </row>
    <row r="1114" spans="1:65" s="14" customFormat="1">
      <c r="B1114" s="233"/>
      <c r="C1114" s="234"/>
      <c r="D1114" s="223" t="s">
        <v>191</v>
      </c>
      <c r="E1114" s="235" t="s">
        <v>1</v>
      </c>
      <c r="F1114" s="236" t="s">
        <v>825</v>
      </c>
      <c r="G1114" s="234"/>
      <c r="H1114" s="237">
        <v>75.84</v>
      </c>
      <c r="I1114" s="238"/>
      <c r="J1114" s="234"/>
      <c r="K1114" s="234"/>
      <c r="L1114" s="239"/>
      <c r="M1114" s="240"/>
      <c r="N1114" s="241"/>
      <c r="O1114" s="241"/>
      <c r="P1114" s="241"/>
      <c r="Q1114" s="241"/>
      <c r="R1114" s="241"/>
      <c r="S1114" s="241"/>
      <c r="T1114" s="242"/>
      <c r="AT1114" s="243" t="s">
        <v>191</v>
      </c>
      <c r="AU1114" s="243" t="s">
        <v>85</v>
      </c>
      <c r="AV1114" s="14" t="s">
        <v>195</v>
      </c>
      <c r="AW1114" s="14" t="s">
        <v>32</v>
      </c>
      <c r="AX1114" s="14" t="s">
        <v>76</v>
      </c>
      <c r="AY1114" s="243" t="s">
        <v>182</v>
      </c>
    </row>
    <row r="1115" spans="1:65" s="13" customFormat="1">
      <c r="B1115" s="221"/>
      <c r="C1115" s="222"/>
      <c r="D1115" s="223" t="s">
        <v>191</v>
      </c>
      <c r="E1115" s="224" t="s">
        <v>1</v>
      </c>
      <c r="F1115" s="225" t="s">
        <v>1604</v>
      </c>
      <c r="G1115" s="222"/>
      <c r="H1115" s="226">
        <v>347.40899999999999</v>
      </c>
      <c r="I1115" s="227"/>
      <c r="J1115" s="222"/>
      <c r="K1115" s="222"/>
      <c r="L1115" s="228"/>
      <c r="M1115" s="229"/>
      <c r="N1115" s="230"/>
      <c r="O1115" s="230"/>
      <c r="P1115" s="230"/>
      <c r="Q1115" s="230"/>
      <c r="R1115" s="230"/>
      <c r="S1115" s="230"/>
      <c r="T1115" s="231"/>
      <c r="AT1115" s="232" t="s">
        <v>191</v>
      </c>
      <c r="AU1115" s="232" t="s">
        <v>85</v>
      </c>
      <c r="AV1115" s="13" t="s">
        <v>85</v>
      </c>
      <c r="AW1115" s="13" t="s">
        <v>32</v>
      </c>
      <c r="AX1115" s="13" t="s">
        <v>76</v>
      </c>
      <c r="AY1115" s="232" t="s">
        <v>182</v>
      </c>
    </row>
    <row r="1116" spans="1:65" s="13" customFormat="1">
      <c r="B1116" s="221"/>
      <c r="C1116" s="222"/>
      <c r="D1116" s="223" t="s">
        <v>191</v>
      </c>
      <c r="E1116" s="224" t="s">
        <v>1</v>
      </c>
      <c r="F1116" s="225" t="s">
        <v>1605</v>
      </c>
      <c r="G1116" s="222"/>
      <c r="H1116" s="226">
        <v>-16.940000000000001</v>
      </c>
      <c r="I1116" s="227"/>
      <c r="J1116" s="222"/>
      <c r="K1116" s="222"/>
      <c r="L1116" s="228"/>
      <c r="M1116" s="229"/>
      <c r="N1116" s="230"/>
      <c r="O1116" s="230"/>
      <c r="P1116" s="230"/>
      <c r="Q1116" s="230"/>
      <c r="R1116" s="230"/>
      <c r="S1116" s="230"/>
      <c r="T1116" s="231"/>
      <c r="AT1116" s="232" t="s">
        <v>191</v>
      </c>
      <c r="AU1116" s="232" t="s">
        <v>85</v>
      </c>
      <c r="AV1116" s="13" t="s">
        <v>85</v>
      </c>
      <c r="AW1116" s="13" t="s">
        <v>32</v>
      </c>
      <c r="AX1116" s="13" t="s">
        <v>76</v>
      </c>
      <c r="AY1116" s="232" t="s">
        <v>182</v>
      </c>
    </row>
    <row r="1117" spans="1:65" s="14" customFormat="1">
      <c r="B1117" s="233"/>
      <c r="C1117" s="234"/>
      <c r="D1117" s="223" t="s">
        <v>191</v>
      </c>
      <c r="E1117" s="235" t="s">
        <v>1</v>
      </c>
      <c r="F1117" s="236" t="s">
        <v>546</v>
      </c>
      <c r="G1117" s="234"/>
      <c r="H1117" s="237">
        <v>330.46899999999999</v>
      </c>
      <c r="I1117" s="238"/>
      <c r="J1117" s="234"/>
      <c r="K1117" s="234"/>
      <c r="L1117" s="239"/>
      <c r="M1117" s="240"/>
      <c r="N1117" s="241"/>
      <c r="O1117" s="241"/>
      <c r="P1117" s="241"/>
      <c r="Q1117" s="241"/>
      <c r="R1117" s="241"/>
      <c r="S1117" s="241"/>
      <c r="T1117" s="242"/>
      <c r="AT1117" s="243" t="s">
        <v>191</v>
      </c>
      <c r="AU1117" s="243" t="s">
        <v>85</v>
      </c>
      <c r="AV1117" s="14" t="s">
        <v>195</v>
      </c>
      <c r="AW1117" s="14" t="s">
        <v>32</v>
      </c>
      <c r="AX1117" s="14" t="s">
        <v>76</v>
      </c>
      <c r="AY1117" s="243" t="s">
        <v>182</v>
      </c>
    </row>
    <row r="1118" spans="1:65" s="15" customFormat="1">
      <c r="B1118" s="244"/>
      <c r="C1118" s="245"/>
      <c r="D1118" s="223" t="s">
        <v>191</v>
      </c>
      <c r="E1118" s="246" t="s">
        <v>1</v>
      </c>
      <c r="F1118" s="247" t="s">
        <v>202</v>
      </c>
      <c r="G1118" s="245"/>
      <c r="H1118" s="248">
        <v>406.30900000000003</v>
      </c>
      <c r="I1118" s="249"/>
      <c r="J1118" s="245"/>
      <c r="K1118" s="245"/>
      <c r="L1118" s="250"/>
      <c r="M1118" s="251"/>
      <c r="N1118" s="252"/>
      <c r="O1118" s="252"/>
      <c r="P1118" s="252"/>
      <c r="Q1118" s="252"/>
      <c r="R1118" s="252"/>
      <c r="S1118" s="252"/>
      <c r="T1118" s="253"/>
      <c r="AT1118" s="254" t="s">
        <v>191</v>
      </c>
      <c r="AU1118" s="254" t="s">
        <v>85</v>
      </c>
      <c r="AV1118" s="15" t="s">
        <v>189</v>
      </c>
      <c r="AW1118" s="15" t="s">
        <v>32</v>
      </c>
      <c r="AX1118" s="15" t="s">
        <v>83</v>
      </c>
      <c r="AY1118" s="254" t="s">
        <v>182</v>
      </c>
    </row>
    <row r="1119" spans="1:65" s="2" customFormat="1" ht="16.5" customHeight="1">
      <c r="A1119" s="34"/>
      <c r="B1119" s="35"/>
      <c r="C1119" s="208" t="s">
        <v>1606</v>
      </c>
      <c r="D1119" s="208" t="s">
        <v>184</v>
      </c>
      <c r="E1119" s="209" t="s">
        <v>1607</v>
      </c>
      <c r="F1119" s="210" t="s">
        <v>1608</v>
      </c>
      <c r="G1119" s="211" t="s">
        <v>331</v>
      </c>
      <c r="H1119" s="212">
        <v>26.4</v>
      </c>
      <c r="I1119" s="213"/>
      <c r="J1119" s="214">
        <f>ROUND(I1119*H1119,2)</f>
        <v>0</v>
      </c>
      <c r="K1119" s="210" t="s">
        <v>188</v>
      </c>
      <c r="L1119" s="39"/>
      <c r="M1119" s="215" t="s">
        <v>1</v>
      </c>
      <c r="N1119" s="216" t="s">
        <v>41</v>
      </c>
      <c r="O1119" s="71"/>
      <c r="P1119" s="217">
        <f>O1119*H1119</f>
        <v>0</v>
      </c>
      <c r="Q1119" s="217">
        <v>0</v>
      </c>
      <c r="R1119" s="217">
        <f>Q1119*H1119</f>
        <v>0</v>
      </c>
      <c r="S1119" s="217">
        <v>6.0999999999999999E-2</v>
      </c>
      <c r="T1119" s="218">
        <f>S1119*H1119</f>
        <v>1.6103999999999998</v>
      </c>
      <c r="U1119" s="34"/>
      <c r="V1119" s="34"/>
      <c r="W1119" s="34"/>
      <c r="X1119" s="34"/>
      <c r="Y1119" s="34"/>
      <c r="Z1119" s="34"/>
      <c r="AA1119" s="34"/>
      <c r="AB1119" s="34"/>
      <c r="AC1119" s="34"/>
      <c r="AD1119" s="34"/>
      <c r="AE1119" s="34"/>
      <c r="AR1119" s="219" t="s">
        <v>189</v>
      </c>
      <c r="AT1119" s="219" t="s">
        <v>184</v>
      </c>
      <c r="AU1119" s="219" t="s">
        <v>85</v>
      </c>
      <c r="AY1119" s="17" t="s">
        <v>182</v>
      </c>
      <c r="BE1119" s="220">
        <f>IF(N1119="základní",J1119,0)</f>
        <v>0</v>
      </c>
      <c r="BF1119" s="220">
        <f>IF(N1119="snížená",J1119,0)</f>
        <v>0</v>
      </c>
      <c r="BG1119" s="220">
        <f>IF(N1119="zákl. přenesená",J1119,0)</f>
        <v>0</v>
      </c>
      <c r="BH1119" s="220">
        <f>IF(N1119="sníž. přenesená",J1119,0)</f>
        <v>0</v>
      </c>
      <c r="BI1119" s="220">
        <f>IF(N1119="nulová",J1119,0)</f>
        <v>0</v>
      </c>
      <c r="BJ1119" s="17" t="s">
        <v>83</v>
      </c>
      <c r="BK1119" s="220">
        <f>ROUND(I1119*H1119,2)</f>
        <v>0</v>
      </c>
      <c r="BL1119" s="17" t="s">
        <v>189</v>
      </c>
      <c r="BM1119" s="219" t="s">
        <v>1609</v>
      </c>
    </row>
    <row r="1120" spans="1:65" s="13" customFormat="1">
      <c r="B1120" s="221"/>
      <c r="C1120" s="222"/>
      <c r="D1120" s="223" t="s">
        <v>191</v>
      </c>
      <c r="E1120" s="224" t="s">
        <v>1</v>
      </c>
      <c r="F1120" s="225" t="s">
        <v>1610</v>
      </c>
      <c r="G1120" s="222"/>
      <c r="H1120" s="226">
        <v>26.4</v>
      </c>
      <c r="I1120" s="227"/>
      <c r="J1120" s="222"/>
      <c r="K1120" s="222"/>
      <c r="L1120" s="228"/>
      <c r="M1120" s="229"/>
      <c r="N1120" s="230"/>
      <c r="O1120" s="230"/>
      <c r="P1120" s="230"/>
      <c r="Q1120" s="230"/>
      <c r="R1120" s="230"/>
      <c r="S1120" s="230"/>
      <c r="T1120" s="231"/>
      <c r="AT1120" s="232" t="s">
        <v>191</v>
      </c>
      <c r="AU1120" s="232" t="s">
        <v>85</v>
      </c>
      <c r="AV1120" s="13" t="s">
        <v>85</v>
      </c>
      <c r="AW1120" s="13" t="s">
        <v>32</v>
      </c>
      <c r="AX1120" s="13" t="s">
        <v>83</v>
      </c>
      <c r="AY1120" s="232" t="s">
        <v>182</v>
      </c>
    </row>
    <row r="1121" spans="1:65" s="2" customFormat="1" ht="16.5" customHeight="1">
      <c r="A1121" s="34"/>
      <c r="B1121" s="35"/>
      <c r="C1121" s="208" t="s">
        <v>1611</v>
      </c>
      <c r="D1121" s="208" t="s">
        <v>184</v>
      </c>
      <c r="E1121" s="209" t="s">
        <v>1612</v>
      </c>
      <c r="F1121" s="210" t="s">
        <v>1613</v>
      </c>
      <c r="G1121" s="211" t="s">
        <v>331</v>
      </c>
      <c r="H1121" s="212">
        <v>116.17</v>
      </c>
      <c r="I1121" s="213"/>
      <c r="J1121" s="214">
        <f>ROUND(I1121*H1121,2)</f>
        <v>0</v>
      </c>
      <c r="K1121" s="210" t="s">
        <v>188</v>
      </c>
      <c r="L1121" s="39"/>
      <c r="M1121" s="215" t="s">
        <v>1</v>
      </c>
      <c r="N1121" s="216" t="s">
        <v>41</v>
      </c>
      <c r="O1121" s="71"/>
      <c r="P1121" s="217">
        <f>O1121*H1121</f>
        <v>0</v>
      </c>
      <c r="Q1121" s="217">
        <v>0</v>
      </c>
      <c r="R1121" s="217">
        <f>Q1121*H1121</f>
        <v>0</v>
      </c>
      <c r="S1121" s="217">
        <v>2.5000000000000001E-2</v>
      </c>
      <c r="T1121" s="218">
        <f>S1121*H1121</f>
        <v>2.9042500000000002</v>
      </c>
      <c r="U1121" s="34"/>
      <c r="V1121" s="34"/>
      <c r="W1121" s="34"/>
      <c r="X1121" s="34"/>
      <c r="Y1121" s="34"/>
      <c r="Z1121" s="34"/>
      <c r="AA1121" s="34"/>
      <c r="AB1121" s="34"/>
      <c r="AC1121" s="34"/>
      <c r="AD1121" s="34"/>
      <c r="AE1121" s="34"/>
      <c r="AR1121" s="219" t="s">
        <v>189</v>
      </c>
      <c r="AT1121" s="219" t="s">
        <v>184</v>
      </c>
      <c r="AU1121" s="219" t="s">
        <v>85</v>
      </c>
      <c r="AY1121" s="17" t="s">
        <v>182</v>
      </c>
      <c r="BE1121" s="220">
        <f>IF(N1121="základní",J1121,0)</f>
        <v>0</v>
      </c>
      <c r="BF1121" s="220">
        <f>IF(N1121="snížená",J1121,0)</f>
        <v>0</v>
      </c>
      <c r="BG1121" s="220">
        <f>IF(N1121="zákl. přenesená",J1121,0)</f>
        <v>0</v>
      </c>
      <c r="BH1121" s="220">
        <f>IF(N1121="sníž. přenesená",J1121,0)</f>
        <v>0</v>
      </c>
      <c r="BI1121" s="220">
        <f>IF(N1121="nulová",J1121,0)</f>
        <v>0</v>
      </c>
      <c r="BJ1121" s="17" t="s">
        <v>83</v>
      </c>
      <c r="BK1121" s="220">
        <f>ROUND(I1121*H1121,2)</f>
        <v>0</v>
      </c>
      <c r="BL1121" s="17" t="s">
        <v>189</v>
      </c>
      <c r="BM1121" s="219" t="s">
        <v>1614</v>
      </c>
    </row>
    <row r="1122" spans="1:65" s="13" customFormat="1">
      <c r="B1122" s="221"/>
      <c r="C1122" s="222"/>
      <c r="D1122" s="223" t="s">
        <v>191</v>
      </c>
      <c r="E1122" s="224" t="s">
        <v>1</v>
      </c>
      <c r="F1122" s="225" t="s">
        <v>1615</v>
      </c>
      <c r="G1122" s="222"/>
      <c r="H1122" s="226">
        <v>116.17</v>
      </c>
      <c r="I1122" s="227"/>
      <c r="J1122" s="222"/>
      <c r="K1122" s="222"/>
      <c r="L1122" s="228"/>
      <c r="M1122" s="229"/>
      <c r="N1122" s="230"/>
      <c r="O1122" s="230"/>
      <c r="P1122" s="230"/>
      <c r="Q1122" s="230"/>
      <c r="R1122" s="230"/>
      <c r="S1122" s="230"/>
      <c r="T1122" s="231"/>
      <c r="AT1122" s="232" t="s">
        <v>191</v>
      </c>
      <c r="AU1122" s="232" t="s">
        <v>85</v>
      </c>
      <c r="AV1122" s="13" t="s">
        <v>85</v>
      </c>
      <c r="AW1122" s="13" t="s">
        <v>32</v>
      </c>
      <c r="AX1122" s="13" t="s">
        <v>83</v>
      </c>
      <c r="AY1122" s="232" t="s">
        <v>182</v>
      </c>
    </row>
    <row r="1123" spans="1:65" s="2" customFormat="1" ht="16.5" customHeight="1">
      <c r="A1123" s="34"/>
      <c r="B1123" s="35"/>
      <c r="C1123" s="208" t="s">
        <v>1616</v>
      </c>
      <c r="D1123" s="208" t="s">
        <v>184</v>
      </c>
      <c r="E1123" s="209" t="s">
        <v>1617</v>
      </c>
      <c r="F1123" s="210" t="s">
        <v>1618</v>
      </c>
      <c r="G1123" s="211" t="s">
        <v>331</v>
      </c>
      <c r="H1123" s="212">
        <v>3.698</v>
      </c>
      <c r="I1123" s="213"/>
      <c r="J1123" s="214">
        <f>ROUND(I1123*H1123,2)</f>
        <v>0</v>
      </c>
      <c r="K1123" s="210" t="s">
        <v>188</v>
      </c>
      <c r="L1123" s="39"/>
      <c r="M1123" s="215" t="s">
        <v>1</v>
      </c>
      <c r="N1123" s="216" t="s">
        <v>41</v>
      </c>
      <c r="O1123" s="71"/>
      <c r="P1123" s="217">
        <f>O1123*H1123</f>
        <v>0</v>
      </c>
      <c r="Q1123" s="217">
        <v>0</v>
      </c>
      <c r="R1123" s="217">
        <f>Q1123*H1123</f>
        <v>0</v>
      </c>
      <c r="S1123" s="217">
        <v>0.05</v>
      </c>
      <c r="T1123" s="218">
        <f>S1123*H1123</f>
        <v>0.18490000000000001</v>
      </c>
      <c r="U1123" s="34"/>
      <c r="V1123" s="34"/>
      <c r="W1123" s="34"/>
      <c r="X1123" s="34"/>
      <c r="Y1123" s="34"/>
      <c r="Z1123" s="34"/>
      <c r="AA1123" s="34"/>
      <c r="AB1123" s="34"/>
      <c r="AC1123" s="34"/>
      <c r="AD1123" s="34"/>
      <c r="AE1123" s="34"/>
      <c r="AR1123" s="219" t="s">
        <v>189</v>
      </c>
      <c r="AT1123" s="219" t="s">
        <v>184</v>
      </c>
      <c r="AU1123" s="219" t="s">
        <v>85</v>
      </c>
      <c r="AY1123" s="17" t="s">
        <v>182</v>
      </c>
      <c r="BE1123" s="220">
        <f>IF(N1123="základní",J1123,0)</f>
        <v>0</v>
      </c>
      <c r="BF1123" s="220">
        <f>IF(N1123="snížená",J1123,0)</f>
        <v>0</v>
      </c>
      <c r="BG1123" s="220">
        <f>IF(N1123="zákl. přenesená",J1123,0)</f>
        <v>0</v>
      </c>
      <c r="BH1123" s="220">
        <f>IF(N1123="sníž. přenesená",J1123,0)</f>
        <v>0</v>
      </c>
      <c r="BI1123" s="220">
        <f>IF(N1123="nulová",J1123,0)</f>
        <v>0</v>
      </c>
      <c r="BJ1123" s="17" t="s">
        <v>83</v>
      </c>
      <c r="BK1123" s="220">
        <f>ROUND(I1123*H1123,2)</f>
        <v>0</v>
      </c>
      <c r="BL1123" s="17" t="s">
        <v>189</v>
      </c>
      <c r="BM1123" s="219" t="s">
        <v>1619</v>
      </c>
    </row>
    <row r="1124" spans="1:65" s="13" customFormat="1">
      <c r="B1124" s="221"/>
      <c r="C1124" s="222"/>
      <c r="D1124" s="223" t="s">
        <v>191</v>
      </c>
      <c r="E1124" s="224" t="s">
        <v>1</v>
      </c>
      <c r="F1124" s="225" t="s">
        <v>893</v>
      </c>
      <c r="G1124" s="222"/>
      <c r="H1124" s="226">
        <v>3.698</v>
      </c>
      <c r="I1124" s="227"/>
      <c r="J1124" s="222"/>
      <c r="K1124" s="222"/>
      <c r="L1124" s="228"/>
      <c r="M1124" s="229"/>
      <c r="N1124" s="230"/>
      <c r="O1124" s="230"/>
      <c r="P1124" s="230"/>
      <c r="Q1124" s="230"/>
      <c r="R1124" s="230"/>
      <c r="S1124" s="230"/>
      <c r="T1124" s="231"/>
      <c r="AT1124" s="232" t="s">
        <v>191</v>
      </c>
      <c r="AU1124" s="232" t="s">
        <v>85</v>
      </c>
      <c r="AV1124" s="13" t="s">
        <v>85</v>
      </c>
      <c r="AW1124" s="13" t="s">
        <v>32</v>
      </c>
      <c r="AX1124" s="13" t="s">
        <v>83</v>
      </c>
      <c r="AY1124" s="232" t="s">
        <v>182</v>
      </c>
    </row>
    <row r="1125" spans="1:65" s="2" customFormat="1" ht="16.5" customHeight="1">
      <c r="A1125" s="34"/>
      <c r="B1125" s="35"/>
      <c r="C1125" s="208" t="s">
        <v>1620</v>
      </c>
      <c r="D1125" s="208" t="s">
        <v>184</v>
      </c>
      <c r="E1125" s="209" t="s">
        <v>1621</v>
      </c>
      <c r="F1125" s="210" t="s">
        <v>1622</v>
      </c>
      <c r="G1125" s="211" t="s">
        <v>331</v>
      </c>
      <c r="H1125" s="212">
        <v>611.12099999999998</v>
      </c>
      <c r="I1125" s="213"/>
      <c r="J1125" s="214">
        <f>ROUND(I1125*H1125,2)</f>
        <v>0</v>
      </c>
      <c r="K1125" s="210" t="s">
        <v>188</v>
      </c>
      <c r="L1125" s="39"/>
      <c r="M1125" s="215" t="s">
        <v>1</v>
      </c>
      <c r="N1125" s="216" t="s">
        <v>41</v>
      </c>
      <c r="O1125" s="71"/>
      <c r="P1125" s="217">
        <f>O1125*H1125</f>
        <v>0</v>
      </c>
      <c r="Q1125" s="217">
        <v>0</v>
      </c>
      <c r="R1125" s="217">
        <f>Q1125*H1125</f>
        <v>0</v>
      </c>
      <c r="S1125" s="217">
        <v>1.4E-2</v>
      </c>
      <c r="T1125" s="218">
        <f>S1125*H1125</f>
        <v>8.5556940000000008</v>
      </c>
      <c r="U1125" s="34"/>
      <c r="V1125" s="34"/>
      <c r="W1125" s="34"/>
      <c r="X1125" s="34"/>
      <c r="Y1125" s="34"/>
      <c r="Z1125" s="34"/>
      <c r="AA1125" s="34"/>
      <c r="AB1125" s="34"/>
      <c r="AC1125" s="34"/>
      <c r="AD1125" s="34"/>
      <c r="AE1125" s="34"/>
      <c r="AR1125" s="219" t="s">
        <v>189</v>
      </c>
      <c r="AT1125" s="219" t="s">
        <v>184</v>
      </c>
      <c r="AU1125" s="219" t="s">
        <v>85</v>
      </c>
      <c r="AY1125" s="17" t="s">
        <v>182</v>
      </c>
      <c r="BE1125" s="220">
        <f>IF(N1125="základní",J1125,0)</f>
        <v>0</v>
      </c>
      <c r="BF1125" s="220">
        <f>IF(N1125="snížená",J1125,0)</f>
        <v>0</v>
      </c>
      <c r="BG1125" s="220">
        <f>IF(N1125="zákl. přenesená",J1125,0)</f>
        <v>0</v>
      </c>
      <c r="BH1125" s="220">
        <f>IF(N1125="sníž. přenesená",J1125,0)</f>
        <v>0</v>
      </c>
      <c r="BI1125" s="220">
        <f>IF(N1125="nulová",J1125,0)</f>
        <v>0</v>
      </c>
      <c r="BJ1125" s="17" t="s">
        <v>83</v>
      </c>
      <c r="BK1125" s="220">
        <f>ROUND(I1125*H1125,2)</f>
        <v>0</v>
      </c>
      <c r="BL1125" s="17" t="s">
        <v>189</v>
      </c>
      <c r="BM1125" s="219" t="s">
        <v>1623</v>
      </c>
    </row>
    <row r="1126" spans="1:65" s="13" customFormat="1">
      <c r="B1126" s="221"/>
      <c r="C1126" s="222"/>
      <c r="D1126" s="223" t="s">
        <v>191</v>
      </c>
      <c r="E1126" s="224" t="s">
        <v>1</v>
      </c>
      <c r="F1126" s="225" t="s">
        <v>1624</v>
      </c>
      <c r="G1126" s="222"/>
      <c r="H1126" s="226">
        <v>611.12099999999998</v>
      </c>
      <c r="I1126" s="227"/>
      <c r="J1126" s="222"/>
      <c r="K1126" s="222"/>
      <c r="L1126" s="228"/>
      <c r="M1126" s="229"/>
      <c r="N1126" s="230"/>
      <c r="O1126" s="230"/>
      <c r="P1126" s="230"/>
      <c r="Q1126" s="230"/>
      <c r="R1126" s="230"/>
      <c r="S1126" s="230"/>
      <c r="T1126" s="231"/>
      <c r="AT1126" s="232" t="s">
        <v>191</v>
      </c>
      <c r="AU1126" s="232" t="s">
        <v>85</v>
      </c>
      <c r="AV1126" s="13" t="s">
        <v>85</v>
      </c>
      <c r="AW1126" s="13" t="s">
        <v>32</v>
      </c>
      <c r="AX1126" s="13" t="s">
        <v>83</v>
      </c>
      <c r="AY1126" s="232" t="s">
        <v>182</v>
      </c>
    </row>
    <row r="1127" spans="1:65" s="2" customFormat="1" ht="16.5" customHeight="1">
      <c r="A1127" s="34"/>
      <c r="B1127" s="35"/>
      <c r="C1127" s="208" t="s">
        <v>1625</v>
      </c>
      <c r="D1127" s="208" t="s">
        <v>184</v>
      </c>
      <c r="E1127" s="209" t="s">
        <v>1626</v>
      </c>
      <c r="F1127" s="210" t="s">
        <v>1627</v>
      </c>
      <c r="G1127" s="211" t="s">
        <v>331</v>
      </c>
      <c r="H1127" s="212">
        <v>89.33</v>
      </c>
      <c r="I1127" s="213"/>
      <c r="J1127" s="214">
        <f>ROUND(I1127*H1127,2)</f>
        <v>0</v>
      </c>
      <c r="K1127" s="210" t="s">
        <v>188</v>
      </c>
      <c r="L1127" s="39"/>
      <c r="M1127" s="215" t="s">
        <v>1</v>
      </c>
      <c r="N1127" s="216" t="s">
        <v>41</v>
      </c>
      <c r="O1127" s="71"/>
      <c r="P1127" s="217">
        <f>O1127*H1127</f>
        <v>0</v>
      </c>
      <c r="Q1127" s="217">
        <v>0</v>
      </c>
      <c r="R1127" s="217">
        <f>Q1127*H1127</f>
        <v>0</v>
      </c>
      <c r="S1127" s="217">
        <v>4.7800000000000004E-3</v>
      </c>
      <c r="T1127" s="218">
        <f>S1127*H1127</f>
        <v>0.42699740000000003</v>
      </c>
      <c r="U1127" s="34"/>
      <c r="V1127" s="34"/>
      <c r="W1127" s="34"/>
      <c r="X1127" s="34"/>
      <c r="Y1127" s="34"/>
      <c r="Z1127" s="34"/>
      <c r="AA1127" s="34"/>
      <c r="AB1127" s="34"/>
      <c r="AC1127" s="34"/>
      <c r="AD1127" s="34"/>
      <c r="AE1127" s="34"/>
      <c r="AR1127" s="219" t="s">
        <v>189</v>
      </c>
      <c r="AT1127" s="219" t="s">
        <v>184</v>
      </c>
      <c r="AU1127" s="219" t="s">
        <v>85</v>
      </c>
      <c r="AY1127" s="17" t="s">
        <v>182</v>
      </c>
      <c r="BE1127" s="220">
        <f>IF(N1127="základní",J1127,0)</f>
        <v>0</v>
      </c>
      <c r="BF1127" s="220">
        <f>IF(N1127="snížená",J1127,0)</f>
        <v>0</v>
      </c>
      <c r="BG1127" s="220">
        <f>IF(N1127="zákl. přenesená",J1127,0)</f>
        <v>0</v>
      </c>
      <c r="BH1127" s="220">
        <f>IF(N1127="sníž. přenesená",J1127,0)</f>
        <v>0</v>
      </c>
      <c r="BI1127" s="220">
        <f>IF(N1127="nulová",J1127,0)</f>
        <v>0</v>
      </c>
      <c r="BJ1127" s="17" t="s">
        <v>83</v>
      </c>
      <c r="BK1127" s="220">
        <f>ROUND(I1127*H1127,2)</f>
        <v>0</v>
      </c>
      <c r="BL1127" s="17" t="s">
        <v>189</v>
      </c>
      <c r="BM1127" s="219" t="s">
        <v>1628</v>
      </c>
    </row>
    <row r="1128" spans="1:65" s="13" customFormat="1">
      <c r="B1128" s="221"/>
      <c r="C1128" s="222"/>
      <c r="D1128" s="223" t="s">
        <v>191</v>
      </c>
      <c r="E1128" s="224" t="s">
        <v>1</v>
      </c>
      <c r="F1128" s="225" t="s">
        <v>1629</v>
      </c>
      <c r="G1128" s="222"/>
      <c r="H1128" s="226">
        <v>74.891999999999996</v>
      </c>
      <c r="I1128" s="227"/>
      <c r="J1128" s="222"/>
      <c r="K1128" s="222"/>
      <c r="L1128" s="228"/>
      <c r="M1128" s="229"/>
      <c r="N1128" s="230"/>
      <c r="O1128" s="230"/>
      <c r="P1128" s="230"/>
      <c r="Q1128" s="230"/>
      <c r="R1128" s="230"/>
      <c r="S1128" s="230"/>
      <c r="T1128" s="231"/>
      <c r="AT1128" s="232" t="s">
        <v>191</v>
      </c>
      <c r="AU1128" s="232" t="s">
        <v>85</v>
      </c>
      <c r="AV1128" s="13" t="s">
        <v>85</v>
      </c>
      <c r="AW1128" s="13" t="s">
        <v>32</v>
      </c>
      <c r="AX1128" s="13" t="s">
        <v>76</v>
      </c>
      <c r="AY1128" s="232" t="s">
        <v>182</v>
      </c>
    </row>
    <row r="1129" spans="1:65" s="13" customFormat="1">
      <c r="B1129" s="221"/>
      <c r="C1129" s="222"/>
      <c r="D1129" s="223" t="s">
        <v>191</v>
      </c>
      <c r="E1129" s="224" t="s">
        <v>1</v>
      </c>
      <c r="F1129" s="225" t="s">
        <v>1630</v>
      </c>
      <c r="G1129" s="222"/>
      <c r="H1129" s="226">
        <v>14.438000000000001</v>
      </c>
      <c r="I1129" s="227"/>
      <c r="J1129" s="222"/>
      <c r="K1129" s="222"/>
      <c r="L1129" s="228"/>
      <c r="M1129" s="229"/>
      <c r="N1129" s="230"/>
      <c r="O1129" s="230"/>
      <c r="P1129" s="230"/>
      <c r="Q1129" s="230"/>
      <c r="R1129" s="230"/>
      <c r="S1129" s="230"/>
      <c r="T1129" s="231"/>
      <c r="AT1129" s="232" t="s">
        <v>191</v>
      </c>
      <c r="AU1129" s="232" t="s">
        <v>85</v>
      </c>
      <c r="AV1129" s="13" t="s">
        <v>85</v>
      </c>
      <c r="AW1129" s="13" t="s">
        <v>32</v>
      </c>
      <c r="AX1129" s="13" t="s">
        <v>76</v>
      </c>
      <c r="AY1129" s="232" t="s">
        <v>182</v>
      </c>
    </row>
    <row r="1130" spans="1:65" s="14" customFormat="1">
      <c r="B1130" s="233"/>
      <c r="C1130" s="234"/>
      <c r="D1130" s="223" t="s">
        <v>191</v>
      </c>
      <c r="E1130" s="235" t="s">
        <v>1</v>
      </c>
      <c r="F1130" s="236" t="s">
        <v>1631</v>
      </c>
      <c r="G1130" s="234"/>
      <c r="H1130" s="237">
        <v>89.33</v>
      </c>
      <c r="I1130" s="238"/>
      <c r="J1130" s="234"/>
      <c r="K1130" s="234"/>
      <c r="L1130" s="239"/>
      <c r="M1130" s="240"/>
      <c r="N1130" s="241"/>
      <c r="O1130" s="241"/>
      <c r="P1130" s="241"/>
      <c r="Q1130" s="241"/>
      <c r="R1130" s="241"/>
      <c r="S1130" s="241"/>
      <c r="T1130" s="242"/>
      <c r="AT1130" s="243" t="s">
        <v>191</v>
      </c>
      <c r="AU1130" s="243" t="s">
        <v>85</v>
      </c>
      <c r="AV1130" s="14" t="s">
        <v>195</v>
      </c>
      <c r="AW1130" s="14" t="s">
        <v>32</v>
      </c>
      <c r="AX1130" s="14" t="s">
        <v>83</v>
      </c>
      <c r="AY1130" s="243" t="s">
        <v>182</v>
      </c>
    </row>
    <row r="1131" spans="1:65" s="2" customFormat="1" ht="21.75" customHeight="1">
      <c r="A1131" s="34"/>
      <c r="B1131" s="35"/>
      <c r="C1131" s="208" t="s">
        <v>1632</v>
      </c>
      <c r="D1131" s="208" t="s">
        <v>184</v>
      </c>
      <c r="E1131" s="209" t="s">
        <v>1633</v>
      </c>
      <c r="F1131" s="210" t="s">
        <v>1634</v>
      </c>
      <c r="G1131" s="211" t="s">
        <v>331</v>
      </c>
      <c r="H1131" s="212">
        <v>16.940000000000001</v>
      </c>
      <c r="I1131" s="213"/>
      <c r="J1131" s="214">
        <f>ROUND(I1131*H1131,2)</f>
        <v>0</v>
      </c>
      <c r="K1131" s="210" t="s">
        <v>188</v>
      </c>
      <c r="L1131" s="39"/>
      <c r="M1131" s="215" t="s">
        <v>1</v>
      </c>
      <c r="N1131" s="216" t="s">
        <v>41</v>
      </c>
      <c r="O1131" s="71"/>
      <c r="P1131" s="217">
        <f>O1131*H1131</f>
        <v>0</v>
      </c>
      <c r="Q1131" s="217">
        <v>0</v>
      </c>
      <c r="R1131" s="217">
        <f>Q1131*H1131</f>
        <v>0</v>
      </c>
      <c r="S1131" s="217">
        <v>6.8000000000000005E-2</v>
      </c>
      <c r="T1131" s="218">
        <f>S1131*H1131</f>
        <v>1.1519200000000003</v>
      </c>
      <c r="U1131" s="34"/>
      <c r="V1131" s="34"/>
      <c r="W1131" s="34"/>
      <c r="X1131" s="34"/>
      <c r="Y1131" s="34"/>
      <c r="Z1131" s="34"/>
      <c r="AA1131" s="34"/>
      <c r="AB1131" s="34"/>
      <c r="AC1131" s="34"/>
      <c r="AD1131" s="34"/>
      <c r="AE1131" s="34"/>
      <c r="AR1131" s="219" t="s">
        <v>189</v>
      </c>
      <c r="AT1131" s="219" t="s">
        <v>184</v>
      </c>
      <c r="AU1131" s="219" t="s">
        <v>85</v>
      </c>
      <c r="AY1131" s="17" t="s">
        <v>182</v>
      </c>
      <c r="BE1131" s="220">
        <f>IF(N1131="základní",J1131,0)</f>
        <v>0</v>
      </c>
      <c r="BF1131" s="220">
        <f>IF(N1131="snížená",J1131,0)</f>
        <v>0</v>
      </c>
      <c r="BG1131" s="220">
        <f>IF(N1131="zákl. přenesená",J1131,0)</f>
        <v>0</v>
      </c>
      <c r="BH1131" s="220">
        <f>IF(N1131="sníž. přenesená",J1131,0)</f>
        <v>0</v>
      </c>
      <c r="BI1131" s="220">
        <f>IF(N1131="nulová",J1131,0)</f>
        <v>0</v>
      </c>
      <c r="BJ1131" s="17" t="s">
        <v>83</v>
      </c>
      <c r="BK1131" s="220">
        <f>ROUND(I1131*H1131,2)</f>
        <v>0</v>
      </c>
      <c r="BL1131" s="17" t="s">
        <v>189</v>
      </c>
      <c r="BM1131" s="219" t="s">
        <v>1635</v>
      </c>
    </row>
    <row r="1132" spans="1:65" s="13" customFormat="1">
      <c r="B1132" s="221"/>
      <c r="C1132" s="222"/>
      <c r="D1132" s="223" t="s">
        <v>191</v>
      </c>
      <c r="E1132" s="224" t="s">
        <v>1</v>
      </c>
      <c r="F1132" s="225" t="s">
        <v>1636</v>
      </c>
      <c r="G1132" s="222"/>
      <c r="H1132" s="226">
        <v>16.940000000000001</v>
      </c>
      <c r="I1132" s="227"/>
      <c r="J1132" s="222"/>
      <c r="K1132" s="222"/>
      <c r="L1132" s="228"/>
      <c r="M1132" s="229"/>
      <c r="N1132" s="230"/>
      <c r="O1132" s="230"/>
      <c r="P1132" s="230"/>
      <c r="Q1132" s="230"/>
      <c r="R1132" s="230"/>
      <c r="S1132" s="230"/>
      <c r="T1132" s="231"/>
      <c r="AT1132" s="232" t="s">
        <v>191</v>
      </c>
      <c r="AU1132" s="232" t="s">
        <v>85</v>
      </c>
      <c r="AV1132" s="13" t="s">
        <v>85</v>
      </c>
      <c r="AW1132" s="13" t="s">
        <v>32</v>
      </c>
      <c r="AX1132" s="13" t="s">
        <v>83</v>
      </c>
      <c r="AY1132" s="232" t="s">
        <v>182</v>
      </c>
    </row>
    <row r="1133" spans="1:65" s="2" customFormat="1" ht="16.5" customHeight="1">
      <c r="A1133" s="34"/>
      <c r="B1133" s="35"/>
      <c r="C1133" s="208" t="s">
        <v>1637</v>
      </c>
      <c r="D1133" s="208" t="s">
        <v>184</v>
      </c>
      <c r="E1133" s="209" t="s">
        <v>1638</v>
      </c>
      <c r="F1133" s="210" t="s">
        <v>1639</v>
      </c>
      <c r="G1133" s="211" t="s">
        <v>331</v>
      </c>
      <c r="H1133" s="212">
        <v>11.84</v>
      </c>
      <c r="I1133" s="213"/>
      <c r="J1133" s="214">
        <f>ROUND(I1133*H1133,2)</f>
        <v>0</v>
      </c>
      <c r="K1133" s="210" t="s">
        <v>188</v>
      </c>
      <c r="L1133" s="39"/>
      <c r="M1133" s="215" t="s">
        <v>1</v>
      </c>
      <c r="N1133" s="216" t="s">
        <v>41</v>
      </c>
      <c r="O1133" s="71"/>
      <c r="P1133" s="217">
        <f>O1133*H1133</f>
        <v>0</v>
      </c>
      <c r="Q1133" s="217">
        <v>0</v>
      </c>
      <c r="R1133" s="217">
        <f>Q1133*H1133</f>
        <v>0</v>
      </c>
      <c r="S1133" s="217">
        <v>0</v>
      </c>
      <c r="T1133" s="218">
        <f>S1133*H1133</f>
        <v>0</v>
      </c>
      <c r="U1133" s="34"/>
      <c r="V1133" s="34"/>
      <c r="W1133" s="34"/>
      <c r="X1133" s="34"/>
      <c r="Y1133" s="34"/>
      <c r="Z1133" s="34"/>
      <c r="AA1133" s="34"/>
      <c r="AB1133" s="34"/>
      <c r="AC1133" s="34"/>
      <c r="AD1133" s="34"/>
      <c r="AE1133" s="34"/>
      <c r="AR1133" s="219" t="s">
        <v>189</v>
      </c>
      <c r="AT1133" s="219" t="s">
        <v>184</v>
      </c>
      <c r="AU1133" s="219" t="s">
        <v>85</v>
      </c>
      <c r="AY1133" s="17" t="s">
        <v>182</v>
      </c>
      <c r="BE1133" s="220">
        <f>IF(N1133="základní",J1133,0)</f>
        <v>0</v>
      </c>
      <c r="BF1133" s="220">
        <f>IF(N1133="snížená",J1133,0)</f>
        <v>0</v>
      </c>
      <c r="BG1133" s="220">
        <f>IF(N1133="zákl. přenesená",J1133,0)</f>
        <v>0</v>
      </c>
      <c r="BH1133" s="220">
        <f>IF(N1133="sníž. přenesená",J1133,0)</f>
        <v>0</v>
      </c>
      <c r="BI1133" s="220">
        <f>IF(N1133="nulová",J1133,0)</f>
        <v>0</v>
      </c>
      <c r="BJ1133" s="17" t="s">
        <v>83</v>
      </c>
      <c r="BK1133" s="220">
        <f>ROUND(I1133*H1133,2)</f>
        <v>0</v>
      </c>
      <c r="BL1133" s="17" t="s">
        <v>189</v>
      </c>
      <c r="BM1133" s="219" t="s">
        <v>1640</v>
      </c>
    </row>
    <row r="1134" spans="1:65" s="13" customFormat="1">
      <c r="B1134" s="221"/>
      <c r="C1134" s="222"/>
      <c r="D1134" s="223" t="s">
        <v>191</v>
      </c>
      <c r="E1134" s="224" t="s">
        <v>1</v>
      </c>
      <c r="F1134" s="225" t="s">
        <v>1013</v>
      </c>
      <c r="G1134" s="222"/>
      <c r="H1134" s="226">
        <v>11.84</v>
      </c>
      <c r="I1134" s="227"/>
      <c r="J1134" s="222"/>
      <c r="K1134" s="222"/>
      <c r="L1134" s="228"/>
      <c r="M1134" s="229"/>
      <c r="N1134" s="230"/>
      <c r="O1134" s="230"/>
      <c r="P1134" s="230"/>
      <c r="Q1134" s="230"/>
      <c r="R1134" s="230"/>
      <c r="S1134" s="230"/>
      <c r="T1134" s="231"/>
      <c r="AT1134" s="232" t="s">
        <v>191</v>
      </c>
      <c r="AU1134" s="232" t="s">
        <v>85</v>
      </c>
      <c r="AV1134" s="13" t="s">
        <v>85</v>
      </c>
      <c r="AW1134" s="13" t="s">
        <v>32</v>
      </c>
      <c r="AX1134" s="13" t="s">
        <v>76</v>
      </c>
      <c r="AY1134" s="232" t="s">
        <v>182</v>
      </c>
    </row>
    <row r="1135" spans="1:65" s="14" customFormat="1">
      <c r="B1135" s="233"/>
      <c r="C1135" s="234"/>
      <c r="D1135" s="223" t="s">
        <v>191</v>
      </c>
      <c r="E1135" s="235" t="s">
        <v>1</v>
      </c>
      <c r="F1135" s="236" t="s">
        <v>1641</v>
      </c>
      <c r="G1135" s="234"/>
      <c r="H1135" s="237">
        <v>11.84</v>
      </c>
      <c r="I1135" s="238"/>
      <c r="J1135" s="234"/>
      <c r="K1135" s="234"/>
      <c r="L1135" s="239"/>
      <c r="M1135" s="240"/>
      <c r="N1135" s="241"/>
      <c r="O1135" s="241"/>
      <c r="P1135" s="241"/>
      <c r="Q1135" s="241"/>
      <c r="R1135" s="241"/>
      <c r="S1135" s="241"/>
      <c r="T1135" s="242"/>
      <c r="AT1135" s="243" t="s">
        <v>191</v>
      </c>
      <c r="AU1135" s="243" t="s">
        <v>85</v>
      </c>
      <c r="AV1135" s="14" t="s">
        <v>195</v>
      </c>
      <c r="AW1135" s="14" t="s">
        <v>32</v>
      </c>
      <c r="AX1135" s="14" t="s">
        <v>76</v>
      </c>
      <c r="AY1135" s="243" t="s">
        <v>182</v>
      </c>
    </row>
    <row r="1136" spans="1:65" s="15" customFormat="1">
      <c r="B1136" s="244"/>
      <c r="C1136" s="245"/>
      <c r="D1136" s="223" t="s">
        <v>191</v>
      </c>
      <c r="E1136" s="246" t="s">
        <v>1</v>
      </c>
      <c r="F1136" s="247" t="s">
        <v>202</v>
      </c>
      <c r="G1136" s="245"/>
      <c r="H1136" s="248">
        <v>11.84</v>
      </c>
      <c r="I1136" s="249"/>
      <c r="J1136" s="245"/>
      <c r="K1136" s="245"/>
      <c r="L1136" s="250"/>
      <c r="M1136" s="251"/>
      <c r="N1136" s="252"/>
      <c r="O1136" s="252"/>
      <c r="P1136" s="252"/>
      <c r="Q1136" s="252"/>
      <c r="R1136" s="252"/>
      <c r="S1136" s="252"/>
      <c r="T1136" s="253"/>
      <c r="AT1136" s="254" t="s">
        <v>191</v>
      </c>
      <c r="AU1136" s="254" t="s">
        <v>85</v>
      </c>
      <c r="AV1136" s="15" t="s">
        <v>189</v>
      </c>
      <c r="AW1136" s="15" t="s">
        <v>32</v>
      </c>
      <c r="AX1136" s="15" t="s">
        <v>83</v>
      </c>
      <c r="AY1136" s="254" t="s">
        <v>182</v>
      </c>
    </row>
    <row r="1137" spans="1:65" s="2" customFormat="1" ht="16.5" customHeight="1">
      <c r="A1137" s="34"/>
      <c r="B1137" s="35"/>
      <c r="C1137" s="208" t="s">
        <v>1642</v>
      </c>
      <c r="D1137" s="208" t="s">
        <v>184</v>
      </c>
      <c r="E1137" s="209" t="s">
        <v>1643</v>
      </c>
      <c r="F1137" s="210" t="s">
        <v>1644</v>
      </c>
      <c r="G1137" s="211" t="s">
        <v>360</v>
      </c>
      <c r="H1137" s="212">
        <v>2.1</v>
      </c>
      <c r="I1137" s="213"/>
      <c r="J1137" s="214">
        <f>ROUND(I1137*H1137,2)</f>
        <v>0</v>
      </c>
      <c r="K1137" s="210" t="s">
        <v>188</v>
      </c>
      <c r="L1137" s="39"/>
      <c r="M1137" s="215" t="s">
        <v>1</v>
      </c>
      <c r="N1137" s="216" t="s">
        <v>41</v>
      </c>
      <c r="O1137" s="71"/>
      <c r="P1137" s="217">
        <f>O1137*H1137</f>
        <v>0</v>
      </c>
      <c r="Q1137" s="217">
        <v>3.8999999999999999E-4</v>
      </c>
      <c r="R1137" s="217">
        <f>Q1137*H1137</f>
        <v>8.1900000000000007E-4</v>
      </c>
      <c r="S1137" s="217">
        <v>0</v>
      </c>
      <c r="T1137" s="218">
        <f>S1137*H1137</f>
        <v>0</v>
      </c>
      <c r="U1137" s="34"/>
      <c r="V1137" s="34"/>
      <c r="W1137" s="34"/>
      <c r="X1137" s="34"/>
      <c r="Y1137" s="34"/>
      <c r="Z1137" s="34"/>
      <c r="AA1137" s="34"/>
      <c r="AB1137" s="34"/>
      <c r="AC1137" s="34"/>
      <c r="AD1137" s="34"/>
      <c r="AE1137" s="34"/>
      <c r="AR1137" s="219" t="s">
        <v>189</v>
      </c>
      <c r="AT1137" s="219" t="s">
        <v>184</v>
      </c>
      <c r="AU1137" s="219" t="s">
        <v>85</v>
      </c>
      <c r="AY1137" s="17" t="s">
        <v>182</v>
      </c>
      <c r="BE1137" s="220">
        <f>IF(N1137="základní",J1137,0)</f>
        <v>0</v>
      </c>
      <c r="BF1137" s="220">
        <f>IF(N1137="snížená",J1137,0)</f>
        <v>0</v>
      </c>
      <c r="BG1137" s="220">
        <f>IF(N1137="zákl. přenesená",J1137,0)</f>
        <v>0</v>
      </c>
      <c r="BH1137" s="220">
        <f>IF(N1137="sníž. přenesená",J1137,0)</f>
        <v>0</v>
      </c>
      <c r="BI1137" s="220">
        <f>IF(N1137="nulová",J1137,0)</f>
        <v>0</v>
      </c>
      <c r="BJ1137" s="17" t="s">
        <v>83</v>
      </c>
      <c r="BK1137" s="220">
        <f>ROUND(I1137*H1137,2)</f>
        <v>0</v>
      </c>
      <c r="BL1137" s="17" t="s">
        <v>189</v>
      </c>
      <c r="BM1137" s="219" t="s">
        <v>1645</v>
      </c>
    </row>
    <row r="1138" spans="1:65" s="13" customFormat="1">
      <c r="B1138" s="221"/>
      <c r="C1138" s="222"/>
      <c r="D1138" s="223" t="s">
        <v>191</v>
      </c>
      <c r="E1138" s="224" t="s">
        <v>1</v>
      </c>
      <c r="F1138" s="225" t="s">
        <v>1646</v>
      </c>
      <c r="G1138" s="222"/>
      <c r="H1138" s="226">
        <v>2.1</v>
      </c>
      <c r="I1138" s="227"/>
      <c r="J1138" s="222"/>
      <c r="K1138" s="222"/>
      <c r="L1138" s="228"/>
      <c r="M1138" s="229"/>
      <c r="N1138" s="230"/>
      <c r="O1138" s="230"/>
      <c r="P1138" s="230"/>
      <c r="Q1138" s="230"/>
      <c r="R1138" s="230"/>
      <c r="S1138" s="230"/>
      <c r="T1138" s="231"/>
      <c r="AT1138" s="232" t="s">
        <v>191</v>
      </c>
      <c r="AU1138" s="232" t="s">
        <v>85</v>
      </c>
      <c r="AV1138" s="13" t="s">
        <v>85</v>
      </c>
      <c r="AW1138" s="13" t="s">
        <v>32</v>
      </c>
      <c r="AX1138" s="13" t="s">
        <v>83</v>
      </c>
      <c r="AY1138" s="232" t="s">
        <v>182</v>
      </c>
    </row>
    <row r="1139" spans="1:65" s="2" customFormat="1" ht="16.5" customHeight="1">
      <c r="A1139" s="34"/>
      <c r="B1139" s="35"/>
      <c r="C1139" s="255" t="s">
        <v>1647</v>
      </c>
      <c r="D1139" s="255" t="s">
        <v>309</v>
      </c>
      <c r="E1139" s="256" t="s">
        <v>1648</v>
      </c>
      <c r="F1139" s="257" t="s">
        <v>1649</v>
      </c>
      <c r="G1139" s="258" t="s">
        <v>301</v>
      </c>
      <c r="H1139" s="259">
        <v>2E-3</v>
      </c>
      <c r="I1139" s="260"/>
      <c r="J1139" s="261">
        <f>ROUND(I1139*H1139,2)</f>
        <v>0</v>
      </c>
      <c r="K1139" s="257" t="s">
        <v>188</v>
      </c>
      <c r="L1139" s="262"/>
      <c r="M1139" s="263" t="s">
        <v>1</v>
      </c>
      <c r="N1139" s="264" t="s">
        <v>41</v>
      </c>
      <c r="O1139" s="71"/>
      <c r="P1139" s="217">
        <f>O1139*H1139</f>
        <v>0</v>
      </c>
      <c r="Q1139" s="217">
        <v>1</v>
      </c>
      <c r="R1139" s="217">
        <f>Q1139*H1139</f>
        <v>2E-3</v>
      </c>
      <c r="S1139" s="217">
        <v>0</v>
      </c>
      <c r="T1139" s="218">
        <f>S1139*H1139</f>
        <v>0</v>
      </c>
      <c r="U1139" s="34"/>
      <c r="V1139" s="34"/>
      <c r="W1139" s="34"/>
      <c r="X1139" s="34"/>
      <c r="Y1139" s="34"/>
      <c r="Z1139" s="34"/>
      <c r="AA1139" s="34"/>
      <c r="AB1139" s="34"/>
      <c r="AC1139" s="34"/>
      <c r="AD1139" s="34"/>
      <c r="AE1139" s="34"/>
      <c r="AR1139" s="219" t="s">
        <v>234</v>
      </c>
      <c r="AT1139" s="219" t="s">
        <v>309</v>
      </c>
      <c r="AU1139" s="219" t="s">
        <v>85</v>
      </c>
      <c r="AY1139" s="17" t="s">
        <v>182</v>
      </c>
      <c r="BE1139" s="220">
        <f>IF(N1139="základní",J1139,0)</f>
        <v>0</v>
      </c>
      <c r="BF1139" s="220">
        <f>IF(N1139="snížená",J1139,0)</f>
        <v>0</v>
      </c>
      <c r="BG1139" s="220">
        <f>IF(N1139="zákl. přenesená",J1139,0)</f>
        <v>0</v>
      </c>
      <c r="BH1139" s="220">
        <f>IF(N1139="sníž. přenesená",J1139,0)</f>
        <v>0</v>
      </c>
      <c r="BI1139" s="220">
        <f>IF(N1139="nulová",J1139,0)</f>
        <v>0</v>
      </c>
      <c r="BJ1139" s="17" t="s">
        <v>83</v>
      </c>
      <c r="BK1139" s="220">
        <f>ROUND(I1139*H1139,2)</f>
        <v>0</v>
      </c>
      <c r="BL1139" s="17" t="s">
        <v>189</v>
      </c>
      <c r="BM1139" s="219" t="s">
        <v>1650</v>
      </c>
    </row>
    <row r="1140" spans="1:65" s="13" customFormat="1">
      <c r="B1140" s="221"/>
      <c r="C1140" s="222"/>
      <c r="D1140" s="223" t="s">
        <v>191</v>
      </c>
      <c r="E1140" s="224" t="s">
        <v>1</v>
      </c>
      <c r="F1140" s="225" t="s">
        <v>1651</v>
      </c>
      <c r="G1140" s="222"/>
      <c r="H1140" s="226">
        <v>2E-3</v>
      </c>
      <c r="I1140" s="227"/>
      <c r="J1140" s="222"/>
      <c r="K1140" s="222"/>
      <c r="L1140" s="228"/>
      <c r="M1140" s="229"/>
      <c r="N1140" s="230"/>
      <c r="O1140" s="230"/>
      <c r="P1140" s="230"/>
      <c r="Q1140" s="230"/>
      <c r="R1140" s="230"/>
      <c r="S1140" s="230"/>
      <c r="T1140" s="231"/>
      <c r="AT1140" s="232" t="s">
        <v>191</v>
      </c>
      <c r="AU1140" s="232" t="s">
        <v>85</v>
      </c>
      <c r="AV1140" s="13" t="s">
        <v>85</v>
      </c>
      <c r="AW1140" s="13" t="s">
        <v>32</v>
      </c>
      <c r="AX1140" s="13" t="s">
        <v>83</v>
      </c>
      <c r="AY1140" s="232" t="s">
        <v>182</v>
      </c>
    </row>
    <row r="1141" spans="1:65" s="2" customFormat="1" ht="16.5" customHeight="1">
      <c r="A1141" s="34"/>
      <c r="B1141" s="35"/>
      <c r="C1141" s="208" t="s">
        <v>1652</v>
      </c>
      <c r="D1141" s="208" t="s">
        <v>184</v>
      </c>
      <c r="E1141" s="209" t="s">
        <v>1653</v>
      </c>
      <c r="F1141" s="210" t="s">
        <v>1654</v>
      </c>
      <c r="G1141" s="211" t="s">
        <v>360</v>
      </c>
      <c r="H1141" s="212">
        <v>38.85</v>
      </c>
      <c r="I1141" s="213"/>
      <c r="J1141" s="214">
        <f>ROUND(I1141*H1141,2)</f>
        <v>0</v>
      </c>
      <c r="K1141" s="210" t="s">
        <v>188</v>
      </c>
      <c r="L1141" s="39"/>
      <c r="M1141" s="215" t="s">
        <v>1</v>
      </c>
      <c r="N1141" s="216" t="s">
        <v>41</v>
      </c>
      <c r="O1141" s="71"/>
      <c r="P1141" s="217">
        <f>O1141*H1141</f>
        <v>0</v>
      </c>
      <c r="Q1141" s="217">
        <v>5.1999999999999995E-4</v>
      </c>
      <c r="R1141" s="217">
        <f>Q1141*H1141</f>
        <v>2.0201999999999998E-2</v>
      </c>
      <c r="S1141" s="217">
        <v>0</v>
      </c>
      <c r="T1141" s="218">
        <f>S1141*H1141</f>
        <v>0</v>
      </c>
      <c r="U1141" s="34"/>
      <c r="V1141" s="34"/>
      <c r="W1141" s="34"/>
      <c r="X1141" s="34"/>
      <c r="Y1141" s="34"/>
      <c r="Z1141" s="34"/>
      <c r="AA1141" s="34"/>
      <c r="AB1141" s="34"/>
      <c r="AC1141" s="34"/>
      <c r="AD1141" s="34"/>
      <c r="AE1141" s="34"/>
      <c r="AR1141" s="219" t="s">
        <v>189</v>
      </c>
      <c r="AT1141" s="219" t="s">
        <v>184</v>
      </c>
      <c r="AU1141" s="219" t="s">
        <v>85</v>
      </c>
      <c r="AY1141" s="17" t="s">
        <v>182</v>
      </c>
      <c r="BE1141" s="220">
        <f>IF(N1141="základní",J1141,0)</f>
        <v>0</v>
      </c>
      <c r="BF1141" s="220">
        <f>IF(N1141="snížená",J1141,0)</f>
        <v>0</v>
      </c>
      <c r="BG1141" s="220">
        <f>IF(N1141="zákl. přenesená",J1141,0)</f>
        <v>0</v>
      </c>
      <c r="BH1141" s="220">
        <f>IF(N1141="sníž. přenesená",J1141,0)</f>
        <v>0</v>
      </c>
      <c r="BI1141" s="220">
        <f>IF(N1141="nulová",J1141,0)</f>
        <v>0</v>
      </c>
      <c r="BJ1141" s="17" t="s">
        <v>83</v>
      </c>
      <c r="BK1141" s="220">
        <f>ROUND(I1141*H1141,2)</f>
        <v>0</v>
      </c>
      <c r="BL1141" s="17" t="s">
        <v>189</v>
      </c>
      <c r="BM1141" s="219" t="s">
        <v>1655</v>
      </c>
    </row>
    <row r="1142" spans="1:65" s="13" customFormat="1">
      <c r="B1142" s="221"/>
      <c r="C1142" s="222"/>
      <c r="D1142" s="223" t="s">
        <v>191</v>
      </c>
      <c r="E1142" s="224" t="s">
        <v>1</v>
      </c>
      <c r="F1142" s="225" t="s">
        <v>1656</v>
      </c>
      <c r="G1142" s="222"/>
      <c r="H1142" s="226">
        <v>38.85</v>
      </c>
      <c r="I1142" s="227"/>
      <c r="J1142" s="222"/>
      <c r="K1142" s="222"/>
      <c r="L1142" s="228"/>
      <c r="M1142" s="229"/>
      <c r="N1142" s="230"/>
      <c r="O1142" s="230"/>
      <c r="P1142" s="230"/>
      <c r="Q1142" s="230"/>
      <c r="R1142" s="230"/>
      <c r="S1142" s="230"/>
      <c r="T1142" s="231"/>
      <c r="AT1142" s="232" t="s">
        <v>191</v>
      </c>
      <c r="AU1142" s="232" t="s">
        <v>85</v>
      </c>
      <c r="AV1142" s="13" t="s">
        <v>85</v>
      </c>
      <c r="AW1142" s="13" t="s">
        <v>32</v>
      </c>
      <c r="AX1142" s="13" t="s">
        <v>83</v>
      </c>
      <c r="AY1142" s="232" t="s">
        <v>182</v>
      </c>
    </row>
    <row r="1143" spans="1:65" s="2" customFormat="1" ht="16.5" customHeight="1">
      <c r="A1143" s="34"/>
      <c r="B1143" s="35"/>
      <c r="C1143" s="255" t="s">
        <v>1657</v>
      </c>
      <c r="D1143" s="255" t="s">
        <v>309</v>
      </c>
      <c r="E1143" s="256" t="s">
        <v>1658</v>
      </c>
      <c r="F1143" s="257" t="s">
        <v>1659</v>
      </c>
      <c r="G1143" s="258" t="s">
        <v>301</v>
      </c>
      <c r="H1143" s="259">
        <v>0.157</v>
      </c>
      <c r="I1143" s="260"/>
      <c r="J1143" s="261">
        <f>ROUND(I1143*H1143,2)</f>
        <v>0</v>
      </c>
      <c r="K1143" s="257" t="s">
        <v>188</v>
      </c>
      <c r="L1143" s="262"/>
      <c r="M1143" s="263" t="s">
        <v>1</v>
      </c>
      <c r="N1143" s="264" t="s">
        <v>41</v>
      </c>
      <c r="O1143" s="71"/>
      <c r="P1143" s="217">
        <f>O1143*H1143</f>
        <v>0</v>
      </c>
      <c r="Q1143" s="217">
        <v>1</v>
      </c>
      <c r="R1143" s="217">
        <f>Q1143*H1143</f>
        <v>0.157</v>
      </c>
      <c r="S1143" s="217">
        <v>0</v>
      </c>
      <c r="T1143" s="218">
        <f>S1143*H1143</f>
        <v>0</v>
      </c>
      <c r="U1143" s="34"/>
      <c r="V1143" s="34"/>
      <c r="W1143" s="34"/>
      <c r="X1143" s="34"/>
      <c r="Y1143" s="34"/>
      <c r="Z1143" s="34"/>
      <c r="AA1143" s="34"/>
      <c r="AB1143" s="34"/>
      <c r="AC1143" s="34"/>
      <c r="AD1143" s="34"/>
      <c r="AE1143" s="34"/>
      <c r="AR1143" s="219" t="s">
        <v>234</v>
      </c>
      <c r="AT1143" s="219" t="s">
        <v>309</v>
      </c>
      <c r="AU1143" s="219" t="s">
        <v>85</v>
      </c>
      <c r="AY1143" s="17" t="s">
        <v>182</v>
      </c>
      <c r="BE1143" s="220">
        <f>IF(N1143="základní",J1143,0)</f>
        <v>0</v>
      </c>
      <c r="BF1143" s="220">
        <f>IF(N1143="snížená",J1143,0)</f>
        <v>0</v>
      </c>
      <c r="BG1143" s="220">
        <f>IF(N1143="zákl. přenesená",J1143,0)</f>
        <v>0</v>
      </c>
      <c r="BH1143" s="220">
        <f>IF(N1143="sníž. přenesená",J1143,0)</f>
        <v>0</v>
      </c>
      <c r="BI1143" s="220">
        <f>IF(N1143="nulová",J1143,0)</f>
        <v>0</v>
      </c>
      <c r="BJ1143" s="17" t="s">
        <v>83</v>
      </c>
      <c r="BK1143" s="220">
        <f>ROUND(I1143*H1143,2)</f>
        <v>0</v>
      </c>
      <c r="BL1143" s="17" t="s">
        <v>189</v>
      </c>
      <c r="BM1143" s="219" t="s">
        <v>1660</v>
      </c>
    </row>
    <row r="1144" spans="1:65" s="13" customFormat="1">
      <c r="B1144" s="221"/>
      <c r="C1144" s="222"/>
      <c r="D1144" s="223" t="s">
        <v>191</v>
      </c>
      <c r="E1144" s="224" t="s">
        <v>1</v>
      </c>
      <c r="F1144" s="225" t="s">
        <v>1661</v>
      </c>
      <c r="G1144" s="222"/>
      <c r="H1144" s="226">
        <v>0.157</v>
      </c>
      <c r="I1144" s="227"/>
      <c r="J1144" s="222"/>
      <c r="K1144" s="222"/>
      <c r="L1144" s="228"/>
      <c r="M1144" s="229"/>
      <c r="N1144" s="230"/>
      <c r="O1144" s="230"/>
      <c r="P1144" s="230"/>
      <c r="Q1144" s="230"/>
      <c r="R1144" s="230"/>
      <c r="S1144" s="230"/>
      <c r="T1144" s="231"/>
      <c r="AT1144" s="232" t="s">
        <v>191</v>
      </c>
      <c r="AU1144" s="232" t="s">
        <v>85</v>
      </c>
      <c r="AV1144" s="13" t="s">
        <v>85</v>
      </c>
      <c r="AW1144" s="13" t="s">
        <v>32</v>
      </c>
      <c r="AX1144" s="13" t="s">
        <v>83</v>
      </c>
      <c r="AY1144" s="232" t="s">
        <v>182</v>
      </c>
    </row>
    <row r="1145" spans="1:65" s="12" customFormat="1" ht="22.9" customHeight="1">
      <c r="B1145" s="192"/>
      <c r="C1145" s="193"/>
      <c r="D1145" s="194" t="s">
        <v>75</v>
      </c>
      <c r="E1145" s="206" t="s">
        <v>848</v>
      </c>
      <c r="F1145" s="206" t="s">
        <v>1662</v>
      </c>
      <c r="G1145" s="193"/>
      <c r="H1145" s="193"/>
      <c r="I1145" s="196"/>
      <c r="J1145" s="207">
        <f>BK1145</f>
        <v>0</v>
      </c>
      <c r="K1145" s="193"/>
      <c r="L1145" s="198"/>
      <c r="M1145" s="199"/>
      <c r="N1145" s="200"/>
      <c r="O1145" s="200"/>
      <c r="P1145" s="201">
        <f>SUM(P1146:P1150)</f>
        <v>0</v>
      </c>
      <c r="Q1145" s="200"/>
      <c r="R1145" s="201">
        <f>SUM(R1146:R1150)</f>
        <v>0</v>
      </c>
      <c r="S1145" s="200"/>
      <c r="T1145" s="202">
        <f>SUM(T1146:T1150)</f>
        <v>0.92879999999999996</v>
      </c>
      <c r="AR1145" s="203" t="s">
        <v>83</v>
      </c>
      <c r="AT1145" s="204" t="s">
        <v>75</v>
      </c>
      <c r="AU1145" s="204" t="s">
        <v>83</v>
      </c>
      <c r="AY1145" s="203" t="s">
        <v>182</v>
      </c>
      <c r="BK1145" s="205">
        <f>SUM(BK1146:BK1150)</f>
        <v>0</v>
      </c>
    </row>
    <row r="1146" spans="1:65" s="2" customFormat="1" ht="16.5" customHeight="1">
      <c r="A1146" s="34"/>
      <c r="B1146" s="35"/>
      <c r="C1146" s="208" t="s">
        <v>1663</v>
      </c>
      <c r="D1146" s="208" t="s">
        <v>184</v>
      </c>
      <c r="E1146" s="209" t="s">
        <v>1664</v>
      </c>
      <c r="F1146" s="210" t="s">
        <v>1665</v>
      </c>
      <c r="G1146" s="211" t="s">
        <v>331</v>
      </c>
      <c r="H1146" s="212">
        <v>15.48</v>
      </c>
      <c r="I1146" s="213"/>
      <c r="J1146" s="214">
        <f>ROUND(I1146*H1146,2)</f>
        <v>0</v>
      </c>
      <c r="K1146" s="210" t="s">
        <v>188</v>
      </c>
      <c r="L1146" s="39"/>
      <c r="M1146" s="215" t="s">
        <v>1</v>
      </c>
      <c r="N1146" s="216" t="s">
        <v>41</v>
      </c>
      <c r="O1146" s="71"/>
      <c r="P1146" s="217">
        <f>O1146*H1146</f>
        <v>0</v>
      </c>
      <c r="Q1146" s="217">
        <v>0</v>
      </c>
      <c r="R1146" s="217">
        <f>Q1146*H1146</f>
        <v>0</v>
      </c>
      <c r="S1146" s="217">
        <v>0.06</v>
      </c>
      <c r="T1146" s="218">
        <f>S1146*H1146</f>
        <v>0.92879999999999996</v>
      </c>
      <c r="U1146" s="34"/>
      <c r="V1146" s="34"/>
      <c r="W1146" s="34"/>
      <c r="X1146" s="34"/>
      <c r="Y1146" s="34"/>
      <c r="Z1146" s="34"/>
      <c r="AA1146" s="34"/>
      <c r="AB1146" s="34"/>
      <c r="AC1146" s="34"/>
      <c r="AD1146" s="34"/>
      <c r="AE1146" s="34"/>
      <c r="AR1146" s="219" t="s">
        <v>189</v>
      </c>
      <c r="AT1146" s="219" t="s">
        <v>184</v>
      </c>
      <c r="AU1146" s="219" t="s">
        <v>85</v>
      </c>
      <c r="AY1146" s="17" t="s">
        <v>182</v>
      </c>
      <c r="BE1146" s="220">
        <f>IF(N1146="základní",J1146,0)</f>
        <v>0</v>
      </c>
      <c r="BF1146" s="220">
        <f>IF(N1146="snížená",J1146,0)</f>
        <v>0</v>
      </c>
      <c r="BG1146" s="220">
        <f>IF(N1146="zákl. přenesená",J1146,0)</f>
        <v>0</v>
      </c>
      <c r="BH1146" s="220">
        <f>IF(N1146="sníž. přenesená",J1146,0)</f>
        <v>0</v>
      </c>
      <c r="BI1146" s="220">
        <f>IF(N1146="nulová",J1146,0)</f>
        <v>0</v>
      </c>
      <c r="BJ1146" s="17" t="s">
        <v>83</v>
      </c>
      <c r="BK1146" s="220">
        <f>ROUND(I1146*H1146,2)</f>
        <v>0</v>
      </c>
      <c r="BL1146" s="17" t="s">
        <v>189</v>
      </c>
      <c r="BM1146" s="219" t="s">
        <v>1666</v>
      </c>
    </row>
    <row r="1147" spans="1:65" s="13" customFormat="1">
      <c r="B1147" s="221"/>
      <c r="C1147" s="222"/>
      <c r="D1147" s="223" t="s">
        <v>191</v>
      </c>
      <c r="E1147" s="224" t="s">
        <v>1</v>
      </c>
      <c r="F1147" s="225" t="s">
        <v>1667</v>
      </c>
      <c r="G1147" s="222"/>
      <c r="H1147" s="226">
        <v>6.5880000000000001</v>
      </c>
      <c r="I1147" s="227"/>
      <c r="J1147" s="222"/>
      <c r="K1147" s="222"/>
      <c r="L1147" s="228"/>
      <c r="M1147" s="229"/>
      <c r="N1147" s="230"/>
      <c r="O1147" s="230"/>
      <c r="P1147" s="230"/>
      <c r="Q1147" s="230"/>
      <c r="R1147" s="230"/>
      <c r="S1147" s="230"/>
      <c r="T1147" s="231"/>
      <c r="AT1147" s="232" t="s">
        <v>191</v>
      </c>
      <c r="AU1147" s="232" t="s">
        <v>85</v>
      </c>
      <c r="AV1147" s="13" t="s">
        <v>85</v>
      </c>
      <c r="AW1147" s="13" t="s">
        <v>32</v>
      </c>
      <c r="AX1147" s="13" t="s">
        <v>76</v>
      </c>
      <c r="AY1147" s="232" t="s">
        <v>182</v>
      </c>
    </row>
    <row r="1148" spans="1:65" s="13" customFormat="1">
      <c r="B1148" s="221"/>
      <c r="C1148" s="222"/>
      <c r="D1148" s="223" t="s">
        <v>191</v>
      </c>
      <c r="E1148" s="224" t="s">
        <v>1</v>
      </c>
      <c r="F1148" s="225" t="s">
        <v>1668</v>
      </c>
      <c r="G1148" s="222"/>
      <c r="H1148" s="226">
        <v>8.8919999999999995</v>
      </c>
      <c r="I1148" s="227"/>
      <c r="J1148" s="222"/>
      <c r="K1148" s="222"/>
      <c r="L1148" s="228"/>
      <c r="M1148" s="229"/>
      <c r="N1148" s="230"/>
      <c r="O1148" s="230"/>
      <c r="P1148" s="230"/>
      <c r="Q1148" s="230"/>
      <c r="R1148" s="230"/>
      <c r="S1148" s="230"/>
      <c r="T1148" s="231"/>
      <c r="AT1148" s="232" t="s">
        <v>191</v>
      </c>
      <c r="AU1148" s="232" t="s">
        <v>85</v>
      </c>
      <c r="AV1148" s="13" t="s">
        <v>85</v>
      </c>
      <c r="AW1148" s="13" t="s">
        <v>32</v>
      </c>
      <c r="AX1148" s="13" t="s">
        <v>76</v>
      </c>
      <c r="AY1148" s="232" t="s">
        <v>182</v>
      </c>
    </row>
    <row r="1149" spans="1:65" s="15" customFormat="1">
      <c r="B1149" s="244"/>
      <c r="C1149" s="245"/>
      <c r="D1149" s="223" t="s">
        <v>191</v>
      </c>
      <c r="E1149" s="246" t="s">
        <v>1</v>
      </c>
      <c r="F1149" s="247" t="s">
        <v>202</v>
      </c>
      <c r="G1149" s="245"/>
      <c r="H1149" s="248">
        <v>15.48</v>
      </c>
      <c r="I1149" s="249"/>
      <c r="J1149" s="245"/>
      <c r="K1149" s="245"/>
      <c r="L1149" s="250"/>
      <c r="M1149" s="251"/>
      <c r="N1149" s="252"/>
      <c r="O1149" s="252"/>
      <c r="P1149" s="252"/>
      <c r="Q1149" s="252"/>
      <c r="R1149" s="252"/>
      <c r="S1149" s="252"/>
      <c r="T1149" s="253"/>
      <c r="AT1149" s="254" t="s">
        <v>191</v>
      </c>
      <c r="AU1149" s="254" t="s">
        <v>85</v>
      </c>
      <c r="AV1149" s="15" t="s">
        <v>189</v>
      </c>
      <c r="AW1149" s="15" t="s">
        <v>32</v>
      </c>
      <c r="AX1149" s="15" t="s">
        <v>83</v>
      </c>
      <c r="AY1149" s="254" t="s">
        <v>182</v>
      </c>
    </row>
    <row r="1150" spans="1:65" s="2" customFormat="1" ht="16.5" customHeight="1">
      <c r="A1150" s="34"/>
      <c r="B1150" s="35"/>
      <c r="C1150" s="208" t="s">
        <v>1669</v>
      </c>
      <c r="D1150" s="208" t="s">
        <v>184</v>
      </c>
      <c r="E1150" s="209" t="s">
        <v>1670</v>
      </c>
      <c r="F1150" s="210" t="s">
        <v>1671</v>
      </c>
      <c r="G1150" s="211" t="s">
        <v>331</v>
      </c>
      <c r="H1150" s="212">
        <v>15.48</v>
      </c>
      <c r="I1150" s="213"/>
      <c r="J1150" s="214">
        <f>ROUND(I1150*H1150,2)</f>
        <v>0</v>
      </c>
      <c r="K1150" s="210" t="s">
        <v>188</v>
      </c>
      <c r="L1150" s="39"/>
      <c r="M1150" s="215" t="s">
        <v>1</v>
      </c>
      <c r="N1150" s="216" t="s">
        <v>41</v>
      </c>
      <c r="O1150" s="71"/>
      <c r="P1150" s="217">
        <f>O1150*H1150</f>
        <v>0</v>
      </c>
      <c r="Q1150" s="217">
        <v>0</v>
      </c>
      <c r="R1150" s="217">
        <f>Q1150*H1150</f>
        <v>0</v>
      </c>
      <c r="S1150" s="217">
        <v>0</v>
      </c>
      <c r="T1150" s="218">
        <f>S1150*H1150</f>
        <v>0</v>
      </c>
      <c r="U1150" s="34"/>
      <c r="V1150" s="34"/>
      <c r="W1150" s="34"/>
      <c r="X1150" s="34"/>
      <c r="Y1150" s="34"/>
      <c r="Z1150" s="34"/>
      <c r="AA1150" s="34"/>
      <c r="AB1150" s="34"/>
      <c r="AC1150" s="34"/>
      <c r="AD1150" s="34"/>
      <c r="AE1150" s="34"/>
      <c r="AR1150" s="219" t="s">
        <v>189</v>
      </c>
      <c r="AT1150" s="219" t="s">
        <v>184</v>
      </c>
      <c r="AU1150" s="219" t="s">
        <v>85</v>
      </c>
      <c r="AY1150" s="17" t="s">
        <v>182</v>
      </c>
      <c r="BE1150" s="220">
        <f>IF(N1150="základní",J1150,0)</f>
        <v>0</v>
      </c>
      <c r="BF1150" s="220">
        <f>IF(N1150="snížená",J1150,0)</f>
        <v>0</v>
      </c>
      <c r="BG1150" s="220">
        <f>IF(N1150="zákl. přenesená",J1150,0)</f>
        <v>0</v>
      </c>
      <c r="BH1150" s="220">
        <f>IF(N1150="sníž. přenesená",J1150,0)</f>
        <v>0</v>
      </c>
      <c r="BI1150" s="220">
        <f>IF(N1150="nulová",J1150,0)</f>
        <v>0</v>
      </c>
      <c r="BJ1150" s="17" t="s">
        <v>83</v>
      </c>
      <c r="BK1150" s="220">
        <f>ROUND(I1150*H1150,2)</f>
        <v>0</v>
      </c>
      <c r="BL1150" s="17" t="s">
        <v>189</v>
      </c>
      <c r="BM1150" s="219" t="s">
        <v>1672</v>
      </c>
    </row>
    <row r="1151" spans="1:65" s="12" customFormat="1" ht="22.9" customHeight="1">
      <c r="B1151" s="192"/>
      <c r="C1151" s="193"/>
      <c r="D1151" s="194" t="s">
        <v>75</v>
      </c>
      <c r="E1151" s="206" t="s">
        <v>1673</v>
      </c>
      <c r="F1151" s="206" t="s">
        <v>1674</v>
      </c>
      <c r="G1151" s="193"/>
      <c r="H1151" s="193"/>
      <c r="I1151" s="196"/>
      <c r="J1151" s="207">
        <f>BK1151</f>
        <v>0</v>
      </c>
      <c r="K1151" s="193"/>
      <c r="L1151" s="198"/>
      <c r="M1151" s="199"/>
      <c r="N1151" s="200"/>
      <c r="O1151" s="200"/>
      <c r="P1151" s="201">
        <f>SUM(P1152:P1169)</f>
        <v>0</v>
      </c>
      <c r="Q1151" s="200"/>
      <c r="R1151" s="201">
        <f>SUM(R1152:R1169)</f>
        <v>0</v>
      </c>
      <c r="S1151" s="200"/>
      <c r="T1151" s="202">
        <f>SUM(T1152:T1169)</f>
        <v>46.765500000000003</v>
      </c>
      <c r="AR1151" s="203" t="s">
        <v>83</v>
      </c>
      <c r="AT1151" s="204" t="s">
        <v>75</v>
      </c>
      <c r="AU1151" s="204" t="s">
        <v>83</v>
      </c>
      <c r="AY1151" s="203" t="s">
        <v>182</v>
      </c>
      <c r="BK1151" s="205">
        <f>SUM(BK1152:BK1169)</f>
        <v>0</v>
      </c>
    </row>
    <row r="1152" spans="1:65" s="2" customFormat="1" ht="16.5" customHeight="1">
      <c r="A1152" s="34"/>
      <c r="B1152" s="35"/>
      <c r="C1152" s="208" t="s">
        <v>1675</v>
      </c>
      <c r="D1152" s="208" t="s">
        <v>184</v>
      </c>
      <c r="E1152" s="209" t="s">
        <v>1676</v>
      </c>
      <c r="F1152" s="210" t="s">
        <v>1677</v>
      </c>
      <c r="G1152" s="211" t="s">
        <v>187</v>
      </c>
      <c r="H1152" s="212">
        <v>2.5</v>
      </c>
      <c r="I1152" s="213"/>
      <c r="J1152" s="214">
        <f>ROUND(I1152*H1152,2)</f>
        <v>0</v>
      </c>
      <c r="K1152" s="210" t="s">
        <v>188</v>
      </c>
      <c r="L1152" s="39"/>
      <c r="M1152" s="215" t="s">
        <v>1</v>
      </c>
      <c r="N1152" s="216" t="s">
        <v>41</v>
      </c>
      <c r="O1152" s="71"/>
      <c r="P1152" s="217">
        <f>O1152*H1152</f>
        <v>0</v>
      </c>
      <c r="Q1152" s="217">
        <v>0</v>
      </c>
      <c r="R1152" s="217">
        <f>Q1152*H1152</f>
        <v>0</v>
      </c>
      <c r="S1152" s="217">
        <v>1.5</v>
      </c>
      <c r="T1152" s="218">
        <f>S1152*H1152</f>
        <v>3.75</v>
      </c>
      <c r="U1152" s="34"/>
      <c r="V1152" s="34"/>
      <c r="W1152" s="34"/>
      <c r="X1152" s="34"/>
      <c r="Y1152" s="34"/>
      <c r="Z1152" s="34"/>
      <c r="AA1152" s="34"/>
      <c r="AB1152" s="34"/>
      <c r="AC1152" s="34"/>
      <c r="AD1152" s="34"/>
      <c r="AE1152" s="34"/>
      <c r="AR1152" s="219" t="s">
        <v>189</v>
      </c>
      <c r="AT1152" s="219" t="s">
        <v>184</v>
      </c>
      <c r="AU1152" s="219" t="s">
        <v>85</v>
      </c>
      <c r="AY1152" s="17" t="s">
        <v>182</v>
      </c>
      <c r="BE1152" s="220">
        <f>IF(N1152="základní",J1152,0)</f>
        <v>0</v>
      </c>
      <c r="BF1152" s="220">
        <f>IF(N1152="snížená",J1152,0)</f>
        <v>0</v>
      </c>
      <c r="BG1152" s="220">
        <f>IF(N1152="zákl. přenesená",J1152,0)</f>
        <v>0</v>
      </c>
      <c r="BH1152" s="220">
        <f>IF(N1152="sníž. přenesená",J1152,0)</f>
        <v>0</v>
      </c>
      <c r="BI1152" s="220">
        <f>IF(N1152="nulová",J1152,0)</f>
        <v>0</v>
      </c>
      <c r="BJ1152" s="17" t="s">
        <v>83</v>
      </c>
      <c r="BK1152" s="220">
        <f>ROUND(I1152*H1152,2)</f>
        <v>0</v>
      </c>
      <c r="BL1152" s="17" t="s">
        <v>189</v>
      </c>
      <c r="BM1152" s="219" t="s">
        <v>1678</v>
      </c>
    </row>
    <row r="1153" spans="1:65" s="13" customFormat="1">
      <c r="B1153" s="221"/>
      <c r="C1153" s="222"/>
      <c r="D1153" s="223" t="s">
        <v>191</v>
      </c>
      <c r="E1153" s="224" t="s">
        <v>1</v>
      </c>
      <c r="F1153" s="225" t="s">
        <v>1679</v>
      </c>
      <c r="G1153" s="222"/>
      <c r="H1153" s="226">
        <v>2</v>
      </c>
      <c r="I1153" s="227"/>
      <c r="J1153" s="222"/>
      <c r="K1153" s="222"/>
      <c r="L1153" s="228"/>
      <c r="M1153" s="229"/>
      <c r="N1153" s="230"/>
      <c r="O1153" s="230"/>
      <c r="P1153" s="230"/>
      <c r="Q1153" s="230"/>
      <c r="R1153" s="230"/>
      <c r="S1153" s="230"/>
      <c r="T1153" s="231"/>
      <c r="AT1153" s="232" t="s">
        <v>191</v>
      </c>
      <c r="AU1153" s="232" t="s">
        <v>85</v>
      </c>
      <c r="AV1153" s="13" t="s">
        <v>85</v>
      </c>
      <c r="AW1153" s="13" t="s">
        <v>32</v>
      </c>
      <c r="AX1153" s="13" t="s">
        <v>76</v>
      </c>
      <c r="AY1153" s="232" t="s">
        <v>182</v>
      </c>
    </row>
    <row r="1154" spans="1:65" s="13" customFormat="1">
      <c r="B1154" s="221"/>
      <c r="C1154" s="222"/>
      <c r="D1154" s="223" t="s">
        <v>191</v>
      </c>
      <c r="E1154" s="224" t="s">
        <v>1</v>
      </c>
      <c r="F1154" s="225" t="s">
        <v>1680</v>
      </c>
      <c r="G1154" s="222"/>
      <c r="H1154" s="226">
        <v>0.5</v>
      </c>
      <c r="I1154" s="227"/>
      <c r="J1154" s="222"/>
      <c r="K1154" s="222"/>
      <c r="L1154" s="228"/>
      <c r="M1154" s="229"/>
      <c r="N1154" s="230"/>
      <c r="O1154" s="230"/>
      <c r="P1154" s="230"/>
      <c r="Q1154" s="230"/>
      <c r="R1154" s="230"/>
      <c r="S1154" s="230"/>
      <c r="T1154" s="231"/>
      <c r="AT1154" s="232" t="s">
        <v>191</v>
      </c>
      <c r="AU1154" s="232" t="s">
        <v>85</v>
      </c>
      <c r="AV1154" s="13" t="s">
        <v>85</v>
      </c>
      <c r="AW1154" s="13" t="s">
        <v>32</v>
      </c>
      <c r="AX1154" s="13" t="s">
        <v>76</v>
      </c>
      <c r="AY1154" s="232" t="s">
        <v>182</v>
      </c>
    </row>
    <row r="1155" spans="1:65" s="15" customFormat="1">
      <c r="B1155" s="244"/>
      <c r="C1155" s="245"/>
      <c r="D1155" s="223" t="s">
        <v>191</v>
      </c>
      <c r="E1155" s="246" t="s">
        <v>1</v>
      </c>
      <c r="F1155" s="247" t="s">
        <v>202</v>
      </c>
      <c r="G1155" s="245"/>
      <c r="H1155" s="248">
        <v>2.5</v>
      </c>
      <c r="I1155" s="249"/>
      <c r="J1155" s="245"/>
      <c r="K1155" s="245"/>
      <c r="L1155" s="250"/>
      <c r="M1155" s="251"/>
      <c r="N1155" s="252"/>
      <c r="O1155" s="252"/>
      <c r="P1155" s="252"/>
      <c r="Q1155" s="252"/>
      <c r="R1155" s="252"/>
      <c r="S1155" s="252"/>
      <c r="T1155" s="253"/>
      <c r="AT1155" s="254" t="s">
        <v>191</v>
      </c>
      <c r="AU1155" s="254" t="s">
        <v>85</v>
      </c>
      <c r="AV1155" s="15" t="s">
        <v>189</v>
      </c>
      <c r="AW1155" s="15" t="s">
        <v>32</v>
      </c>
      <c r="AX1155" s="15" t="s">
        <v>83</v>
      </c>
      <c r="AY1155" s="254" t="s">
        <v>182</v>
      </c>
    </row>
    <row r="1156" spans="1:65" s="2" customFormat="1" ht="16.5" customHeight="1">
      <c r="A1156" s="34"/>
      <c r="B1156" s="35"/>
      <c r="C1156" s="208" t="s">
        <v>1681</v>
      </c>
      <c r="D1156" s="208" t="s">
        <v>184</v>
      </c>
      <c r="E1156" s="209" t="s">
        <v>1682</v>
      </c>
      <c r="F1156" s="210" t="s">
        <v>1683</v>
      </c>
      <c r="G1156" s="211" t="s">
        <v>187</v>
      </c>
      <c r="H1156" s="212">
        <v>28.677</v>
      </c>
      <c r="I1156" s="213"/>
      <c r="J1156" s="214">
        <f>ROUND(I1156*H1156,2)</f>
        <v>0</v>
      </c>
      <c r="K1156" s="210" t="s">
        <v>188</v>
      </c>
      <c r="L1156" s="39"/>
      <c r="M1156" s="215" t="s">
        <v>1</v>
      </c>
      <c r="N1156" s="216" t="s">
        <v>41</v>
      </c>
      <c r="O1156" s="71"/>
      <c r="P1156" s="217">
        <f>O1156*H1156</f>
        <v>0</v>
      </c>
      <c r="Q1156" s="217">
        <v>0</v>
      </c>
      <c r="R1156" s="217">
        <f>Q1156*H1156</f>
        <v>0</v>
      </c>
      <c r="S1156" s="217">
        <v>1.5</v>
      </c>
      <c r="T1156" s="218">
        <f>S1156*H1156</f>
        <v>43.015500000000003</v>
      </c>
      <c r="U1156" s="34"/>
      <c r="V1156" s="34"/>
      <c r="W1156" s="34"/>
      <c r="X1156" s="34"/>
      <c r="Y1156" s="34"/>
      <c r="Z1156" s="34"/>
      <c r="AA1156" s="34"/>
      <c r="AB1156" s="34"/>
      <c r="AC1156" s="34"/>
      <c r="AD1156" s="34"/>
      <c r="AE1156" s="34"/>
      <c r="AR1156" s="219" t="s">
        <v>189</v>
      </c>
      <c r="AT1156" s="219" t="s">
        <v>184</v>
      </c>
      <c r="AU1156" s="219" t="s">
        <v>85</v>
      </c>
      <c r="AY1156" s="17" t="s">
        <v>182</v>
      </c>
      <c r="BE1156" s="220">
        <f>IF(N1156="základní",J1156,0)</f>
        <v>0</v>
      </c>
      <c r="BF1156" s="220">
        <f>IF(N1156="snížená",J1156,0)</f>
        <v>0</v>
      </c>
      <c r="BG1156" s="220">
        <f>IF(N1156="zákl. přenesená",J1156,0)</f>
        <v>0</v>
      </c>
      <c r="BH1156" s="220">
        <f>IF(N1156="sníž. přenesená",J1156,0)</f>
        <v>0</v>
      </c>
      <c r="BI1156" s="220">
        <f>IF(N1156="nulová",J1156,0)</f>
        <v>0</v>
      </c>
      <c r="BJ1156" s="17" t="s">
        <v>83</v>
      </c>
      <c r="BK1156" s="220">
        <f>ROUND(I1156*H1156,2)</f>
        <v>0</v>
      </c>
      <c r="BL1156" s="17" t="s">
        <v>189</v>
      </c>
      <c r="BM1156" s="219" t="s">
        <v>1684</v>
      </c>
    </row>
    <row r="1157" spans="1:65" s="13" customFormat="1">
      <c r="B1157" s="221"/>
      <c r="C1157" s="222"/>
      <c r="D1157" s="223" t="s">
        <v>191</v>
      </c>
      <c r="E1157" s="224" t="s">
        <v>1</v>
      </c>
      <c r="F1157" s="225" t="s">
        <v>1685</v>
      </c>
      <c r="G1157" s="222"/>
      <c r="H1157" s="226">
        <v>16.8</v>
      </c>
      <c r="I1157" s="227"/>
      <c r="J1157" s="222"/>
      <c r="K1157" s="222"/>
      <c r="L1157" s="228"/>
      <c r="M1157" s="229"/>
      <c r="N1157" s="230"/>
      <c r="O1157" s="230"/>
      <c r="P1157" s="230"/>
      <c r="Q1157" s="230"/>
      <c r="R1157" s="230"/>
      <c r="S1157" s="230"/>
      <c r="T1157" s="231"/>
      <c r="AT1157" s="232" t="s">
        <v>191</v>
      </c>
      <c r="AU1157" s="232" t="s">
        <v>85</v>
      </c>
      <c r="AV1157" s="13" t="s">
        <v>85</v>
      </c>
      <c r="AW1157" s="13" t="s">
        <v>32</v>
      </c>
      <c r="AX1157" s="13" t="s">
        <v>76</v>
      </c>
      <c r="AY1157" s="232" t="s">
        <v>182</v>
      </c>
    </row>
    <row r="1158" spans="1:65" s="13" customFormat="1">
      <c r="B1158" s="221"/>
      <c r="C1158" s="222"/>
      <c r="D1158" s="223" t="s">
        <v>191</v>
      </c>
      <c r="E1158" s="224" t="s">
        <v>1</v>
      </c>
      <c r="F1158" s="225" t="s">
        <v>1686</v>
      </c>
      <c r="G1158" s="222"/>
      <c r="H1158" s="226">
        <v>4.8</v>
      </c>
      <c r="I1158" s="227"/>
      <c r="J1158" s="222"/>
      <c r="K1158" s="222"/>
      <c r="L1158" s="228"/>
      <c r="M1158" s="229"/>
      <c r="N1158" s="230"/>
      <c r="O1158" s="230"/>
      <c r="P1158" s="230"/>
      <c r="Q1158" s="230"/>
      <c r="R1158" s="230"/>
      <c r="S1158" s="230"/>
      <c r="T1158" s="231"/>
      <c r="AT1158" s="232" t="s">
        <v>191</v>
      </c>
      <c r="AU1158" s="232" t="s">
        <v>85</v>
      </c>
      <c r="AV1158" s="13" t="s">
        <v>85</v>
      </c>
      <c r="AW1158" s="13" t="s">
        <v>32</v>
      </c>
      <c r="AX1158" s="13" t="s">
        <v>76</v>
      </c>
      <c r="AY1158" s="232" t="s">
        <v>182</v>
      </c>
    </row>
    <row r="1159" spans="1:65" s="13" customFormat="1">
      <c r="B1159" s="221"/>
      <c r="C1159" s="222"/>
      <c r="D1159" s="223" t="s">
        <v>191</v>
      </c>
      <c r="E1159" s="224" t="s">
        <v>1</v>
      </c>
      <c r="F1159" s="225" t="s">
        <v>1687</v>
      </c>
      <c r="G1159" s="222"/>
      <c r="H1159" s="226">
        <v>7.077</v>
      </c>
      <c r="I1159" s="227"/>
      <c r="J1159" s="222"/>
      <c r="K1159" s="222"/>
      <c r="L1159" s="228"/>
      <c r="M1159" s="229"/>
      <c r="N1159" s="230"/>
      <c r="O1159" s="230"/>
      <c r="P1159" s="230"/>
      <c r="Q1159" s="230"/>
      <c r="R1159" s="230"/>
      <c r="S1159" s="230"/>
      <c r="T1159" s="231"/>
      <c r="AT1159" s="232" t="s">
        <v>191</v>
      </c>
      <c r="AU1159" s="232" t="s">
        <v>85</v>
      </c>
      <c r="AV1159" s="13" t="s">
        <v>85</v>
      </c>
      <c r="AW1159" s="13" t="s">
        <v>32</v>
      </c>
      <c r="AX1159" s="13" t="s">
        <v>76</v>
      </c>
      <c r="AY1159" s="232" t="s">
        <v>182</v>
      </c>
    </row>
    <row r="1160" spans="1:65" s="15" customFormat="1">
      <c r="B1160" s="244"/>
      <c r="C1160" s="245"/>
      <c r="D1160" s="223" t="s">
        <v>191</v>
      </c>
      <c r="E1160" s="246" t="s">
        <v>1</v>
      </c>
      <c r="F1160" s="247" t="s">
        <v>202</v>
      </c>
      <c r="G1160" s="245"/>
      <c r="H1160" s="248">
        <v>28.677</v>
      </c>
      <c r="I1160" s="249"/>
      <c r="J1160" s="245"/>
      <c r="K1160" s="245"/>
      <c r="L1160" s="250"/>
      <c r="M1160" s="251"/>
      <c r="N1160" s="252"/>
      <c r="O1160" s="252"/>
      <c r="P1160" s="252"/>
      <c r="Q1160" s="252"/>
      <c r="R1160" s="252"/>
      <c r="S1160" s="252"/>
      <c r="T1160" s="253"/>
      <c r="AT1160" s="254" t="s">
        <v>191</v>
      </c>
      <c r="AU1160" s="254" t="s">
        <v>85</v>
      </c>
      <c r="AV1160" s="15" t="s">
        <v>189</v>
      </c>
      <c r="AW1160" s="15" t="s">
        <v>32</v>
      </c>
      <c r="AX1160" s="15" t="s">
        <v>83</v>
      </c>
      <c r="AY1160" s="254" t="s">
        <v>182</v>
      </c>
    </row>
    <row r="1161" spans="1:65" s="2" customFormat="1" ht="16.5" customHeight="1">
      <c r="A1161" s="34"/>
      <c r="B1161" s="35"/>
      <c r="C1161" s="208" t="s">
        <v>1688</v>
      </c>
      <c r="D1161" s="208" t="s">
        <v>184</v>
      </c>
      <c r="E1161" s="209" t="s">
        <v>1689</v>
      </c>
      <c r="F1161" s="210" t="s">
        <v>1690</v>
      </c>
      <c r="G1161" s="211" t="s">
        <v>301</v>
      </c>
      <c r="H1161" s="212">
        <v>141.20599999999999</v>
      </c>
      <c r="I1161" s="213"/>
      <c r="J1161" s="214">
        <f>ROUND(I1161*H1161,2)</f>
        <v>0</v>
      </c>
      <c r="K1161" s="210" t="s">
        <v>188</v>
      </c>
      <c r="L1161" s="39"/>
      <c r="M1161" s="215" t="s">
        <v>1</v>
      </c>
      <c r="N1161" s="216" t="s">
        <v>41</v>
      </c>
      <c r="O1161" s="71"/>
      <c r="P1161" s="217">
        <f>O1161*H1161</f>
        <v>0</v>
      </c>
      <c r="Q1161" s="217">
        <v>0</v>
      </c>
      <c r="R1161" s="217">
        <f>Q1161*H1161</f>
        <v>0</v>
      </c>
      <c r="S1161" s="217">
        <v>0</v>
      </c>
      <c r="T1161" s="218">
        <f>S1161*H1161</f>
        <v>0</v>
      </c>
      <c r="U1161" s="34"/>
      <c r="V1161" s="34"/>
      <c r="W1161" s="34"/>
      <c r="X1161" s="34"/>
      <c r="Y1161" s="34"/>
      <c r="Z1161" s="34"/>
      <c r="AA1161" s="34"/>
      <c r="AB1161" s="34"/>
      <c r="AC1161" s="34"/>
      <c r="AD1161" s="34"/>
      <c r="AE1161" s="34"/>
      <c r="AR1161" s="219" t="s">
        <v>189</v>
      </c>
      <c r="AT1161" s="219" t="s">
        <v>184</v>
      </c>
      <c r="AU1161" s="219" t="s">
        <v>85</v>
      </c>
      <c r="AY1161" s="17" t="s">
        <v>182</v>
      </c>
      <c r="BE1161" s="220">
        <f>IF(N1161="základní",J1161,0)</f>
        <v>0</v>
      </c>
      <c r="BF1161" s="220">
        <f>IF(N1161="snížená",J1161,0)</f>
        <v>0</v>
      </c>
      <c r="BG1161" s="220">
        <f>IF(N1161="zákl. přenesená",J1161,0)</f>
        <v>0</v>
      </c>
      <c r="BH1161" s="220">
        <f>IF(N1161="sníž. přenesená",J1161,0)</f>
        <v>0</v>
      </c>
      <c r="BI1161" s="220">
        <f>IF(N1161="nulová",J1161,0)</f>
        <v>0</v>
      </c>
      <c r="BJ1161" s="17" t="s">
        <v>83</v>
      </c>
      <c r="BK1161" s="220">
        <f>ROUND(I1161*H1161,2)</f>
        <v>0</v>
      </c>
      <c r="BL1161" s="17" t="s">
        <v>189</v>
      </c>
      <c r="BM1161" s="219" t="s">
        <v>1691</v>
      </c>
    </row>
    <row r="1162" spans="1:65" s="2" customFormat="1" ht="16.5" customHeight="1">
      <c r="A1162" s="34"/>
      <c r="B1162" s="35"/>
      <c r="C1162" s="208" t="s">
        <v>1692</v>
      </c>
      <c r="D1162" s="208" t="s">
        <v>184</v>
      </c>
      <c r="E1162" s="209" t="s">
        <v>1693</v>
      </c>
      <c r="F1162" s="210" t="s">
        <v>1694</v>
      </c>
      <c r="G1162" s="211" t="s">
        <v>301</v>
      </c>
      <c r="H1162" s="212">
        <v>141.20599999999999</v>
      </c>
      <c r="I1162" s="213"/>
      <c r="J1162" s="214">
        <f>ROUND(I1162*H1162,2)</f>
        <v>0</v>
      </c>
      <c r="K1162" s="210" t="s">
        <v>188</v>
      </c>
      <c r="L1162" s="39"/>
      <c r="M1162" s="215" t="s">
        <v>1</v>
      </c>
      <c r="N1162" s="216" t="s">
        <v>41</v>
      </c>
      <c r="O1162" s="71"/>
      <c r="P1162" s="217">
        <f>O1162*H1162</f>
        <v>0</v>
      </c>
      <c r="Q1162" s="217">
        <v>0</v>
      </c>
      <c r="R1162" s="217">
        <f>Q1162*H1162</f>
        <v>0</v>
      </c>
      <c r="S1162" s="217">
        <v>0</v>
      </c>
      <c r="T1162" s="218">
        <f>S1162*H1162</f>
        <v>0</v>
      </c>
      <c r="U1162" s="34"/>
      <c r="V1162" s="34"/>
      <c r="W1162" s="34"/>
      <c r="X1162" s="34"/>
      <c r="Y1162" s="34"/>
      <c r="Z1162" s="34"/>
      <c r="AA1162" s="34"/>
      <c r="AB1162" s="34"/>
      <c r="AC1162" s="34"/>
      <c r="AD1162" s="34"/>
      <c r="AE1162" s="34"/>
      <c r="AR1162" s="219" t="s">
        <v>189</v>
      </c>
      <c r="AT1162" s="219" t="s">
        <v>184</v>
      </c>
      <c r="AU1162" s="219" t="s">
        <v>85</v>
      </c>
      <c r="AY1162" s="17" t="s">
        <v>182</v>
      </c>
      <c r="BE1162" s="220">
        <f>IF(N1162="základní",J1162,0)</f>
        <v>0</v>
      </c>
      <c r="BF1162" s="220">
        <f>IF(N1162="snížená",J1162,0)</f>
        <v>0</v>
      </c>
      <c r="BG1162" s="220">
        <f>IF(N1162="zákl. přenesená",J1162,0)</f>
        <v>0</v>
      </c>
      <c r="BH1162" s="220">
        <f>IF(N1162="sníž. přenesená",J1162,0)</f>
        <v>0</v>
      </c>
      <c r="BI1162" s="220">
        <f>IF(N1162="nulová",J1162,0)</f>
        <v>0</v>
      </c>
      <c r="BJ1162" s="17" t="s">
        <v>83</v>
      </c>
      <c r="BK1162" s="220">
        <f>ROUND(I1162*H1162,2)</f>
        <v>0</v>
      </c>
      <c r="BL1162" s="17" t="s">
        <v>189</v>
      </c>
      <c r="BM1162" s="219" t="s">
        <v>1695</v>
      </c>
    </row>
    <row r="1163" spans="1:65" s="2" customFormat="1" ht="16.5" customHeight="1">
      <c r="A1163" s="34"/>
      <c r="B1163" s="35"/>
      <c r="C1163" s="208" t="s">
        <v>1696</v>
      </c>
      <c r="D1163" s="208" t="s">
        <v>184</v>
      </c>
      <c r="E1163" s="209" t="s">
        <v>1697</v>
      </c>
      <c r="F1163" s="210" t="s">
        <v>1698</v>
      </c>
      <c r="G1163" s="211" t="s">
        <v>301</v>
      </c>
      <c r="H1163" s="212">
        <v>4801.0039999999999</v>
      </c>
      <c r="I1163" s="213"/>
      <c r="J1163" s="214">
        <f>ROUND(I1163*H1163,2)</f>
        <v>0</v>
      </c>
      <c r="K1163" s="210" t="s">
        <v>188</v>
      </c>
      <c r="L1163" s="39"/>
      <c r="M1163" s="215" t="s">
        <v>1</v>
      </c>
      <c r="N1163" s="216" t="s">
        <v>41</v>
      </c>
      <c r="O1163" s="71"/>
      <c r="P1163" s="217">
        <f>O1163*H1163</f>
        <v>0</v>
      </c>
      <c r="Q1163" s="217">
        <v>0</v>
      </c>
      <c r="R1163" s="217">
        <f>Q1163*H1163</f>
        <v>0</v>
      </c>
      <c r="S1163" s="217">
        <v>0</v>
      </c>
      <c r="T1163" s="218">
        <f>S1163*H1163</f>
        <v>0</v>
      </c>
      <c r="U1163" s="34"/>
      <c r="V1163" s="34"/>
      <c r="W1163" s="34"/>
      <c r="X1163" s="34"/>
      <c r="Y1163" s="34"/>
      <c r="Z1163" s="34"/>
      <c r="AA1163" s="34"/>
      <c r="AB1163" s="34"/>
      <c r="AC1163" s="34"/>
      <c r="AD1163" s="34"/>
      <c r="AE1163" s="34"/>
      <c r="AR1163" s="219" t="s">
        <v>189</v>
      </c>
      <c r="AT1163" s="219" t="s">
        <v>184</v>
      </c>
      <c r="AU1163" s="219" t="s">
        <v>85</v>
      </c>
      <c r="AY1163" s="17" t="s">
        <v>182</v>
      </c>
      <c r="BE1163" s="220">
        <f>IF(N1163="základní",J1163,0)</f>
        <v>0</v>
      </c>
      <c r="BF1163" s="220">
        <f>IF(N1163="snížená",J1163,0)</f>
        <v>0</v>
      </c>
      <c r="BG1163" s="220">
        <f>IF(N1163="zákl. přenesená",J1163,0)</f>
        <v>0</v>
      </c>
      <c r="BH1163" s="220">
        <f>IF(N1163="sníž. přenesená",J1163,0)</f>
        <v>0</v>
      </c>
      <c r="BI1163" s="220">
        <f>IF(N1163="nulová",J1163,0)</f>
        <v>0</v>
      </c>
      <c r="BJ1163" s="17" t="s">
        <v>83</v>
      </c>
      <c r="BK1163" s="220">
        <f>ROUND(I1163*H1163,2)</f>
        <v>0</v>
      </c>
      <c r="BL1163" s="17" t="s">
        <v>189</v>
      </c>
      <c r="BM1163" s="219" t="s">
        <v>1699</v>
      </c>
    </row>
    <row r="1164" spans="1:65" s="13" customFormat="1">
      <c r="B1164" s="221"/>
      <c r="C1164" s="222"/>
      <c r="D1164" s="223" t="s">
        <v>191</v>
      </c>
      <c r="E1164" s="222"/>
      <c r="F1164" s="225" t="s">
        <v>1700</v>
      </c>
      <c r="G1164" s="222"/>
      <c r="H1164" s="226">
        <v>4801.0039999999999</v>
      </c>
      <c r="I1164" s="227"/>
      <c r="J1164" s="222"/>
      <c r="K1164" s="222"/>
      <c r="L1164" s="228"/>
      <c r="M1164" s="229"/>
      <c r="N1164" s="230"/>
      <c r="O1164" s="230"/>
      <c r="P1164" s="230"/>
      <c r="Q1164" s="230"/>
      <c r="R1164" s="230"/>
      <c r="S1164" s="230"/>
      <c r="T1164" s="231"/>
      <c r="AT1164" s="232" t="s">
        <v>191</v>
      </c>
      <c r="AU1164" s="232" t="s">
        <v>85</v>
      </c>
      <c r="AV1164" s="13" t="s">
        <v>85</v>
      </c>
      <c r="AW1164" s="13" t="s">
        <v>4</v>
      </c>
      <c r="AX1164" s="13" t="s">
        <v>83</v>
      </c>
      <c r="AY1164" s="232" t="s">
        <v>182</v>
      </c>
    </row>
    <row r="1165" spans="1:65" s="2" customFormat="1" ht="21.75" customHeight="1">
      <c r="A1165" s="34"/>
      <c r="B1165" s="35"/>
      <c r="C1165" s="208" t="s">
        <v>1701</v>
      </c>
      <c r="D1165" s="208" t="s">
        <v>184</v>
      </c>
      <c r="E1165" s="209" t="s">
        <v>1702</v>
      </c>
      <c r="F1165" s="210" t="s">
        <v>1703</v>
      </c>
      <c r="G1165" s="211" t="s">
        <v>301</v>
      </c>
      <c r="H1165" s="212">
        <v>134.316</v>
      </c>
      <c r="I1165" s="213"/>
      <c r="J1165" s="214">
        <f>ROUND(I1165*H1165,2)</f>
        <v>0</v>
      </c>
      <c r="K1165" s="210" t="s">
        <v>188</v>
      </c>
      <c r="L1165" s="39"/>
      <c r="M1165" s="215" t="s">
        <v>1</v>
      </c>
      <c r="N1165" s="216" t="s">
        <v>41</v>
      </c>
      <c r="O1165" s="71"/>
      <c r="P1165" s="217">
        <f>O1165*H1165</f>
        <v>0</v>
      </c>
      <c r="Q1165" s="217">
        <v>0</v>
      </c>
      <c r="R1165" s="217">
        <f>Q1165*H1165</f>
        <v>0</v>
      </c>
      <c r="S1165" s="217">
        <v>0</v>
      </c>
      <c r="T1165" s="218">
        <f>S1165*H1165</f>
        <v>0</v>
      </c>
      <c r="U1165" s="34"/>
      <c r="V1165" s="34"/>
      <c r="W1165" s="34"/>
      <c r="X1165" s="34"/>
      <c r="Y1165" s="34"/>
      <c r="Z1165" s="34"/>
      <c r="AA1165" s="34"/>
      <c r="AB1165" s="34"/>
      <c r="AC1165" s="34"/>
      <c r="AD1165" s="34"/>
      <c r="AE1165" s="34"/>
      <c r="AR1165" s="219" t="s">
        <v>189</v>
      </c>
      <c r="AT1165" s="219" t="s">
        <v>184</v>
      </c>
      <c r="AU1165" s="219" t="s">
        <v>85</v>
      </c>
      <c r="AY1165" s="17" t="s">
        <v>182</v>
      </c>
      <c r="BE1165" s="220">
        <f>IF(N1165="základní",J1165,0)</f>
        <v>0</v>
      </c>
      <c r="BF1165" s="220">
        <f>IF(N1165="snížená",J1165,0)</f>
        <v>0</v>
      </c>
      <c r="BG1165" s="220">
        <f>IF(N1165="zákl. přenesená",J1165,0)</f>
        <v>0</v>
      </c>
      <c r="BH1165" s="220">
        <f>IF(N1165="sníž. přenesená",J1165,0)</f>
        <v>0</v>
      </c>
      <c r="BI1165" s="220">
        <f>IF(N1165="nulová",J1165,0)</f>
        <v>0</v>
      </c>
      <c r="BJ1165" s="17" t="s">
        <v>83</v>
      </c>
      <c r="BK1165" s="220">
        <f>ROUND(I1165*H1165,2)</f>
        <v>0</v>
      </c>
      <c r="BL1165" s="17" t="s">
        <v>189</v>
      </c>
      <c r="BM1165" s="219" t="s">
        <v>1704</v>
      </c>
    </row>
    <row r="1166" spans="1:65" s="13" customFormat="1">
      <c r="B1166" s="221"/>
      <c r="C1166" s="222"/>
      <c r="D1166" s="223" t="s">
        <v>191</v>
      </c>
      <c r="E1166" s="224" t="s">
        <v>1</v>
      </c>
      <c r="F1166" s="225" t="s">
        <v>1705</v>
      </c>
      <c r="G1166" s="222"/>
      <c r="H1166" s="226">
        <v>134.316</v>
      </c>
      <c r="I1166" s="227"/>
      <c r="J1166" s="222"/>
      <c r="K1166" s="222"/>
      <c r="L1166" s="228"/>
      <c r="M1166" s="229"/>
      <c r="N1166" s="230"/>
      <c r="O1166" s="230"/>
      <c r="P1166" s="230"/>
      <c r="Q1166" s="230"/>
      <c r="R1166" s="230"/>
      <c r="S1166" s="230"/>
      <c r="T1166" s="231"/>
      <c r="AT1166" s="232" t="s">
        <v>191</v>
      </c>
      <c r="AU1166" s="232" t="s">
        <v>85</v>
      </c>
      <c r="AV1166" s="13" t="s">
        <v>85</v>
      </c>
      <c r="AW1166" s="13" t="s">
        <v>32</v>
      </c>
      <c r="AX1166" s="13" t="s">
        <v>83</v>
      </c>
      <c r="AY1166" s="232" t="s">
        <v>182</v>
      </c>
    </row>
    <row r="1167" spans="1:65" s="2" customFormat="1" ht="16.5" customHeight="1">
      <c r="A1167" s="34"/>
      <c r="B1167" s="35"/>
      <c r="C1167" s="208" t="s">
        <v>1706</v>
      </c>
      <c r="D1167" s="208" t="s">
        <v>184</v>
      </c>
      <c r="E1167" s="209" t="s">
        <v>1707</v>
      </c>
      <c r="F1167" s="210" t="s">
        <v>1708</v>
      </c>
      <c r="G1167" s="211" t="s">
        <v>301</v>
      </c>
      <c r="H1167" s="212">
        <v>2.13</v>
      </c>
      <c r="I1167" s="213"/>
      <c r="J1167" s="214">
        <f>ROUND(I1167*H1167,2)</f>
        <v>0</v>
      </c>
      <c r="K1167" s="210" t="s">
        <v>188</v>
      </c>
      <c r="L1167" s="39"/>
      <c r="M1167" s="215" t="s">
        <v>1</v>
      </c>
      <c r="N1167" s="216" t="s">
        <v>41</v>
      </c>
      <c r="O1167" s="71"/>
      <c r="P1167" s="217">
        <f>O1167*H1167</f>
        <v>0</v>
      </c>
      <c r="Q1167" s="217">
        <v>0</v>
      </c>
      <c r="R1167" s="217">
        <f>Q1167*H1167</f>
        <v>0</v>
      </c>
      <c r="S1167" s="217">
        <v>0</v>
      </c>
      <c r="T1167" s="218">
        <f>S1167*H1167</f>
        <v>0</v>
      </c>
      <c r="U1167" s="34"/>
      <c r="V1167" s="34"/>
      <c r="W1167" s="34"/>
      <c r="X1167" s="34"/>
      <c r="Y1167" s="34"/>
      <c r="Z1167" s="34"/>
      <c r="AA1167" s="34"/>
      <c r="AB1167" s="34"/>
      <c r="AC1167" s="34"/>
      <c r="AD1167" s="34"/>
      <c r="AE1167" s="34"/>
      <c r="AR1167" s="219" t="s">
        <v>189</v>
      </c>
      <c r="AT1167" s="219" t="s">
        <v>184</v>
      </c>
      <c r="AU1167" s="219" t="s">
        <v>85</v>
      </c>
      <c r="AY1167" s="17" t="s">
        <v>182</v>
      </c>
      <c r="BE1167" s="220">
        <f>IF(N1167="základní",J1167,0)</f>
        <v>0</v>
      </c>
      <c r="BF1167" s="220">
        <f>IF(N1167="snížená",J1167,0)</f>
        <v>0</v>
      </c>
      <c r="BG1167" s="220">
        <f>IF(N1167="zákl. přenesená",J1167,0)</f>
        <v>0</v>
      </c>
      <c r="BH1167" s="220">
        <f>IF(N1167="sníž. přenesená",J1167,0)</f>
        <v>0</v>
      </c>
      <c r="BI1167" s="220">
        <f>IF(N1167="nulová",J1167,0)</f>
        <v>0</v>
      </c>
      <c r="BJ1167" s="17" t="s">
        <v>83</v>
      </c>
      <c r="BK1167" s="220">
        <f>ROUND(I1167*H1167,2)</f>
        <v>0</v>
      </c>
      <c r="BL1167" s="17" t="s">
        <v>189</v>
      </c>
      <c r="BM1167" s="219" t="s">
        <v>1709</v>
      </c>
    </row>
    <row r="1168" spans="1:65" s="2" customFormat="1" ht="16.5" customHeight="1">
      <c r="A1168" s="34"/>
      <c r="B1168" s="35"/>
      <c r="C1168" s="208" t="s">
        <v>1710</v>
      </c>
      <c r="D1168" s="208" t="s">
        <v>184</v>
      </c>
      <c r="E1168" s="209" t="s">
        <v>1711</v>
      </c>
      <c r="F1168" s="210" t="s">
        <v>1712</v>
      </c>
      <c r="G1168" s="211" t="s">
        <v>301</v>
      </c>
      <c r="H1168" s="212">
        <v>2.1</v>
      </c>
      <c r="I1168" s="213"/>
      <c r="J1168" s="214">
        <f>ROUND(I1168*H1168,2)</f>
        <v>0</v>
      </c>
      <c r="K1168" s="210" t="s">
        <v>188</v>
      </c>
      <c r="L1168" s="39"/>
      <c r="M1168" s="215" t="s">
        <v>1</v>
      </c>
      <c r="N1168" s="216" t="s">
        <v>41</v>
      </c>
      <c r="O1168" s="71"/>
      <c r="P1168" s="217">
        <f>O1168*H1168</f>
        <v>0</v>
      </c>
      <c r="Q1168" s="217">
        <v>0</v>
      </c>
      <c r="R1168" s="217">
        <f>Q1168*H1168</f>
        <v>0</v>
      </c>
      <c r="S1168" s="217">
        <v>0</v>
      </c>
      <c r="T1168" s="218">
        <f>S1168*H1168</f>
        <v>0</v>
      </c>
      <c r="U1168" s="34"/>
      <c r="V1168" s="34"/>
      <c r="W1168" s="34"/>
      <c r="X1168" s="34"/>
      <c r="Y1168" s="34"/>
      <c r="Z1168" s="34"/>
      <c r="AA1168" s="34"/>
      <c r="AB1168" s="34"/>
      <c r="AC1168" s="34"/>
      <c r="AD1168" s="34"/>
      <c r="AE1168" s="34"/>
      <c r="AR1168" s="219" t="s">
        <v>189</v>
      </c>
      <c r="AT1168" s="219" t="s">
        <v>184</v>
      </c>
      <c r="AU1168" s="219" t="s">
        <v>85</v>
      </c>
      <c r="AY1168" s="17" t="s">
        <v>182</v>
      </c>
      <c r="BE1168" s="220">
        <f>IF(N1168="základní",J1168,0)</f>
        <v>0</v>
      </c>
      <c r="BF1168" s="220">
        <f>IF(N1168="snížená",J1168,0)</f>
        <v>0</v>
      </c>
      <c r="BG1168" s="220">
        <f>IF(N1168="zákl. přenesená",J1168,0)</f>
        <v>0</v>
      </c>
      <c r="BH1168" s="220">
        <f>IF(N1168="sníž. přenesená",J1168,0)</f>
        <v>0</v>
      </c>
      <c r="BI1168" s="220">
        <f>IF(N1168="nulová",J1168,0)</f>
        <v>0</v>
      </c>
      <c r="BJ1168" s="17" t="s">
        <v>83</v>
      </c>
      <c r="BK1168" s="220">
        <f>ROUND(I1168*H1168,2)</f>
        <v>0</v>
      </c>
      <c r="BL1168" s="17" t="s">
        <v>189</v>
      </c>
      <c r="BM1168" s="219" t="s">
        <v>1713</v>
      </c>
    </row>
    <row r="1169" spans="1:65" s="2" customFormat="1" ht="16.5" customHeight="1">
      <c r="A1169" s="34"/>
      <c r="B1169" s="35"/>
      <c r="C1169" s="208" t="s">
        <v>1714</v>
      </c>
      <c r="D1169" s="208" t="s">
        <v>184</v>
      </c>
      <c r="E1169" s="209" t="s">
        <v>1715</v>
      </c>
      <c r="F1169" s="210" t="s">
        <v>1716</v>
      </c>
      <c r="G1169" s="211" t="s">
        <v>301</v>
      </c>
      <c r="H1169" s="212">
        <v>1.02</v>
      </c>
      <c r="I1169" s="213"/>
      <c r="J1169" s="214">
        <f>ROUND(I1169*H1169,2)</f>
        <v>0</v>
      </c>
      <c r="K1169" s="210" t="s">
        <v>188</v>
      </c>
      <c r="L1169" s="39"/>
      <c r="M1169" s="215" t="s">
        <v>1</v>
      </c>
      <c r="N1169" s="216" t="s">
        <v>41</v>
      </c>
      <c r="O1169" s="71"/>
      <c r="P1169" s="217">
        <f>O1169*H1169</f>
        <v>0</v>
      </c>
      <c r="Q1169" s="217">
        <v>0</v>
      </c>
      <c r="R1169" s="217">
        <f>Q1169*H1169</f>
        <v>0</v>
      </c>
      <c r="S1169" s="217">
        <v>0</v>
      </c>
      <c r="T1169" s="218">
        <f>S1169*H1169</f>
        <v>0</v>
      </c>
      <c r="U1169" s="34"/>
      <c r="V1169" s="34"/>
      <c r="W1169" s="34"/>
      <c r="X1169" s="34"/>
      <c r="Y1169" s="34"/>
      <c r="Z1169" s="34"/>
      <c r="AA1169" s="34"/>
      <c r="AB1169" s="34"/>
      <c r="AC1169" s="34"/>
      <c r="AD1169" s="34"/>
      <c r="AE1169" s="34"/>
      <c r="AR1169" s="219" t="s">
        <v>189</v>
      </c>
      <c r="AT1169" s="219" t="s">
        <v>184</v>
      </c>
      <c r="AU1169" s="219" t="s">
        <v>85</v>
      </c>
      <c r="AY1169" s="17" t="s">
        <v>182</v>
      </c>
      <c r="BE1169" s="220">
        <f>IF(N1169="základní",J1169,0)</f>
        <v>0</v>
      </c>
      <c r="BF1169" s="220">
        <f>IF(N1169="snížená",J1169,0)</f>
        <v>0</v>
      </c>
      <c r="BG1169" s="220">
        <f>IF(N1169="zákl. přenesená",J1169,0)</f>
        <v>0</v>
      </c>
      <c r="BH1169" s="220">
        <f>IF(N1169="sníž. přenesená",J1169,0)</f>
        <v>0</v>
      </c>
      <c r="BI1169" s="220">
        <f>IF(N1169="nulová",J1169,0)</f>
        <v>0</v>
      </c>
      <c r="BJ1169" s="17" t="s">
        <v>83</v>
      </c>
      <c r="BK1169" s="220">
        <f>ROUND(I1169*H1169,2)</f>
        <v>0</v>
      </c>
      <c r="BL1169" s="17" t="s">
        <v>189</v>
      </c>
      <c r="BM1169" s="219" t="s">
        <v>1717</v>
      </c>
    </row>
    <row r="1170" spans="1:65" s="12" customFormat="1" ht="22.9" customHeight="1">
      <c r="B1170" s="192"/>
      <c r="C1170" s="193"/>
      <c r="D1170" s="194" t="s">
        <v>75</v>
      </c>
      <c r="E1170" s="206" t="s">
        <v>1718</v>
      </c>
      <c r="F1170" s="206" t="s">
        <v>1719</v>
      </c>
      <c r="G1170" s="193"/>
      <c r="H1170" s="193"/>
      <c r="I1170" s="196"/>
      <c r="J1170" s="207">
        <f>BK1170</f>
        <v>0</v>
      </c>
      <c r="K1170" s="193"/>
      <c r="L1170" s="198"/>
      <c r="M1170" s="199"/>
      <c r="N1170" s="200"/>
      <c r="O1170" s="200"/>
      <c r="P1170" s="201">
        <f>P1171</f>
        <v>0</v>
      </c>
      <c r="Q1170" s="200"/>
      <c r="R1170" s="201">
        <f>R1171</f>
        <v>0</v>
      </c>
      <c r="S1170" s="200"/>
      <c r="T1170" s="202">
        <f>T1171</f>
        <v>0</v>
      </c>
      <c r="AR1170" s="203" t="s">
        <v>83</v>
      </c>
      <c r="AT1170" s="204" t="s">
        <v>75</v>
      </c>
      <c r="AU1170" s="204" t="s">
        <v>83</v>
      </c>
      <c r="AY1170" s="203" t="s">
        <v>182</v>
      </c>
      <c r="BK1170" s="205">
        <f>BK1171</f>
        <v>0</v>
      </c>
    </row>
    <row r="1171" spans="1:65" s="2" customFormat="1" ht="16.5" customHeight="1">
      <c r="A1171" s="34"/>
      <c r="B1171" s="35"/>
      <c r="C1171" s="208" t="s">
        <v>1720</v>
      </c>
      <c r="D1171" s="208" t="s">
        <v>184</v>
      </c>
      <c r="E1171" s="209" t="s">
        <v>1721</v>
      </c>
      <c r="F1171" s="210" t="s">
        <v>1722</v>
      </c>
      <c r="G1171" s="211" t="s">
        <v>301</v>
      </c>
      <c r="H1171" s="212">
        <v>523.03899999999999</v>
      </c>
      <c r="I1171" s="213"/>
      <c r="J1171" s="214">
        <f>ROUND(I1171*H1171,2)</f>
        <v>0</v>
      </c>
      <c r="K1171" s="210" t="s">
        <v>188</v>
      </c>
      <c r="L1171" s="39"/>
      <c r="M1171" s="215" t="s">
        <v>1</v>
      </c>
      <c r="N1171" s="216" t="s">
        <v>41</v>
      </c>
      <c r="O1171" s="71"/>
      <c r="P1171" s="217">
        <f>O1171*H1171</f>
        <v>0</v>
      </c>
      <c r="Q1171" s="217">
        <v>0</v>
      </c>
      <c r="R1171" s="217">
        <f>Q1171*H1171</f>
        <v>0</v>
      </c>
      <c r="S1171" s="217">
        <v>0</v>
      </c>
      <c r="T1171" s="218">
        <f>S1171*H1171</f>
        <v>0</v>
      </c>
      <c r="U1171" s="34"/>
      <c r="V1171" s="34"/>
      <c r="W1171" s="34"/>
      <c r="X1171" s="34"/>
      <c r="Y1171" s="34"/>
      <c r="Z1171" s="34"/>
      <c r="AA1171" s="34"/>
      <c r="AB1171" s="34"/>
      <c r="AC1171" s="34"/>
      <c r="AD1171" s="34"/>
      <c r="AE1171" s="34"/>
      <c r="AR1171" s="219" t="s">
        <v>189</v>
      </c>
      <c r="AT1171" s="219" t="s">
        <v>184</v>
      </c>
      <c r="AU1171" s="219" t="s">
        <v>85</v>
      </c>
      <c r="AY1171" s="17" t="s">
        <v>182</v>
      </c>
      <c r="BE1171" s="220">
        <f>IF(N1171="základní",J1171,0)</f>
        <v>0</v>
      </c>
      <c r="BF1171" s="220">
        <f>IF(N1171="snížená",J1171,0)</f>
        <v>0</v>
      </c>
      <c r="BG1171" s="220">
        <f>IF(N1171="zákl. přenesená",J1171,0)</f>
        <v>0</v>
      </c>
      <c r="BH1171" s="220">
        <f>IF(N1171="sníž. přenesená",J1171,0)</f>
        <v>0</v>
      </c>
      <c r="BI1171" s="220">
        <f>IF(N1171="nulová",J1171,0)</f>
        <v>0</v>
      </c>
      <c r="BJ1171" s="17" t="s">
        <v>83</v>
      </c>
      <c r="BK1171" s="220">
        <f>ROUND(I1171*H1171,2)</f>
        <v>0</v>
      </c>
      <c r="BL1171" s="17" t="s">
        <v>189</v>
      </c>
      <c r="BM1171" s="219" t="s">
        <v>1723</v>
      </c>
    </row>
    <row r="1172" spans="1:65" s="12" customFormat="1" ht="25.9" customHeight="1">
      <c r="B1172" s="192"/>
      <c r="C1172" s="193"/>
      <c r="D1172" s="194" t="s">
        <v>75</v>
      </c>
      <c r="E1172" s="195" t="s">
        <v>1724</v>
      </c>
      <c r="F1172" s="195" t="s">
        <v>1725</v>
      </c>
      <c r="G1172" s="193"/>
      <c r="H1172" s="193"/>
      <c r="I1172" s="196"/>
      <c r="J1172" s="197">
        <f>BK1172</f>
        <v>0</v>
      </c>
      <c r="K1172" s="193"/>
      <c r="L1172" s="198"/>
      <c r="M1172" s="199"/>
      <c r="N1172" s="200"/>
      <c r="O1172" s="200"/>
      <c r="P1172" s="201">
        <f>P1173+P1252+P1269+P1331+P1355+P1373+P1441+P1577+P1619+P1625+P1697+P1747+P1854+P1866+P1885+P1930+P2020+P2053</f>
        <v>0</v>
      </c>
      <c r="Q1172" s="200"/>
      <c r="R1172" s="201">
        <f>R1173+R1252+R1269+R1331+R1355+R1373+R1441+R1577+R1619+R1625+R1697+R1747+R1854+R1866+R1885+R1930+R2020+R2053</f>
        <v>67.929919309999988</v>
      </c>
      <c r="S1172" s="200"/>
      <c r="T1172" s="202">
        <f>T1173+T1252+T1269+T1331+T1355+T1373+T1441+T1577+T1619+T1625+T1697+T1747+T1854+T1866+T1885+T1930+T2020+T2053</f>
        <v>1.9955464000000001</v>
      </c>
      <c r="AR1172" s="203" t="s">
        <v>85</v>
      </c>
      <c r="AT1172" s="204" t="s">
        <v>75</v>
      </c>
      <c r="AU1172" s="204" t="s">
        <v>76</v>
      </c>
      <c r="AY1172" s="203" t="s">
        <v>182</v>
      </c>
      <c r="BK1172" s="205">
        <f>BK1173+BK1252+BK1269+BK1331+BK1355+BK1373+BK1441+BK1577+BK1619+BK1625+BK1697+BK1747+BK1854+BK1866+BK1885+BK1930+BK2020+BK2053</f>
        <v>0</v>
      </c>
    </row>
    <row r="1173" spans="1:65" s="12" customFormat="1" ht="22.9" customHeight="1">
      <c r="B1173" s="192"/>
      <c r="C1173" s="193"/>
      <c r="D1173" s="194" t="s">
        <v>75</v>
      </c>
      <c r="E1173" s="206" t="s">
        <v>1726</v>
      </c>
      <c r="F1173" s="206" t="s">
        <v>1727</v>
      </c>
      <c r="G1173" s="193"/>
      <c r="H1173" s="193"/>
      <c r="I1173" s="196"/>
      <c r="J1173" s="207">
        <f>BK1173</f>
        <v>0</v>
      </c>
      <c r="K1173" s="193"/>
      <c r="L1173" s="198"/>
      <c r="M1173" s="199"/>
      <c r="N1173" s="200"/>
      <c r="O1173" s="200"/>
      <c r="P1173" s="201">
        <f>SUM(P1174:P1251)</f>
        <v>0</v>
      </c>
      <c r="Q1173" s="200"/>
      <c r="R1173" s="201">
        <f>SUM(R1174:R1251)</f>
        <v>7.5459253000000004</v>
      </c>
      <c r="S1173" s="200"/>
      <c r="T1173" s="202">
        <f>SUM(T1174:T1251)</f>
        <v>0</v>
      </c>
      <c r="AR1173" s="203" t="s">
        <v>85</v>
      </c>
      <c r="AT1173" s="204" t="s">
        <v>75</v>
      </c>
      <c r="AU1173" s="204" t="s">
        <v>83</v>
      </c>
      <c r="AY1173" s="203" t="s">
        <v>182</v>
      </c>
      <c r="BK1173" s="205">
        <f>SUM(BK1174:BK1251)</f>
        <v>0</v>
      </c>
    </row>
    <row r="1174" spans="1:65" s="2" customFormat="1" ht="16.5" customHeight="1">
      <c r="A1174" s="34"/>
      <c r="B1174" s="35"/>
      <c r="C1174" s="208" t="s">
        <v>1728</v>
      </c>
      <c r="D1174" s="208" t="s">
        <v>184</v>
      </c>
      <c r="E1174" s="209" t="s">
        <v>1729</v>
      </c>
      <c r="F1174" s="210" t="s">
        <v>1730</v>
      </c>
      <c r="G1174" s="211" t="s">
        <v>331</v>
      </c>
      <c r="H1174" s="212">
        <v>208.41399999999999</v>
      </c>
      <c r="I1174" s="213"/>
      <c r="J1174" s="214">
        <f>ROUND(I1174*H1174,2)</f>
        <v>0</v>
      </c>
      <c r="K1174" s="210" t="s">
        <v>188</v>
      </c>
      <c r="L1174" s="39"/>
      <c r="M1174" s="215" t="s">
        <v>1</v>
      </c>
      <c r="N1174" s="216" t="s">
        <v>41</v>
      </c>
      <c r="O1174" s="71"/>
      <c r="P1174" s="217">
        <f>O1174*H1174</f>
        <v>0</v>
      </c>
      <c r="Q1174" s="217">
        <v>0</v>
      </c>
      <c r="R1174" s="217">
        <f>Q1174*H1174</f>
        <v>0</v>
      </c>
      <c r="S1174" s="217">
        <v>0</v>
      </c>
      <c r="T1174" s="218">
        <f>S1174*H1174</f>
        <v>0</v>
      </c>
      <c r="U1174" s="34"/>
      <c r="V1174" s="34"/>
      <c r="W1174" s="34"/>
      <c r="X1174" s="34"/>
      <c r="Y1174" s="34"/>
      <c r="Z1174" s="34"/>
      <c r="AA1174" s="34"/>
      <c r="AB1174" s="34"/>
      <c r="AC1174" s="34"/>
      <c r="AD1174" s="34"/>
      <c r="AE1174" s="34"/>
      <c r="AR1174" s="219" t="s">
        <v>275</v>
      </c>
      <c r="AT1174" s="219" t="s">
        <v>184</v>
      </c>
      <c r="AU1174" s="219" t="s">
        <v>85</v>
      </c>
      <c r="AY1174" s="17" t="s">
        <v>182</v>
      </c>
      <c r="BE1174" s="220">
        <f>IF(N1174="základní",J1174,0)</f>
        <v>0</v>
      </c>
      <c r="BF1174" s="220">
        <f>IF(N1174="snížená",J1174,0)</f>
        <v>0</v>
      </c>
      <c r="BG1174" s="220">
        <f>IF(N1174="zákl. přenesená",J1174,0)</f>
        <v>0</v>
      </c>
      <c r="BH1174" s="220">
        <f>IF(N1174="sníž. přenesená",J1174,0)</f>
        <v>0</v>
      </c>
      <c r="BI1174" s="220">
        <f>IF(N1174="nulová",J1174,0)</f>
        <v>0</v>
      </c>
      <c r="BJ1174" s="17" t="s">
        <v>83</v>
      </c>
      <c r="BK1174" s="220">
        <f>ROUND(I1174*H1174,2)</f>
        <v>0</v>
      </c>
      <c r="BL1174" s="17" t="s">
        <v>275</v>
      </c>
      <c r="BM1174" s="219" t="s">
        <v>1731</v>
      </c>
    </row>
    <row r="1175" spans="1:65" s="13" customFormat="1">
      <c r="B1175" s="221"/>
      <c r="C1175" s="222"/>
      <c r="D1175" s="223" t="s">
        <v>191</v>
      </c>
      <c r="E1175" s="224" t="s">
        <v>1</v>
      </c>
      <c r="F1175" s="225" t="s">
        <v>1732</v>
      </c>
      <c r="G1175" s="222"/>
      <c r="H1175" s="226">
        <v>6.53</v>
      </c>
      <c r="I1175" s="227"/>
      <c r="J1175" s="222"/>
      <c r="K1175" s="222"/>
      <c r="L1175" s="228"/>
      <c r="M1175" s="229"/>
      <c r="N1175" s="230"/>
      <c r="O1175" s="230"/>
      <c r="P1175" s="230"/>
      <c r="Q1175" s="230"/>
      <c r="R1175" s="230"/>
      <c r="S1175" s="230"/>
      <c r="T1175" s="231"/>
      <c r="AT1175" s="232" t="s">
        <v>191</v>
      </c>
      <c r="AU1175" s="232" t="s">
        <v>85</v>
      </c>
      <c r="AV1175" s="13" t="s">
        <v>85</v>
      </c>
      <c r="AW1175" s="13" t="s">
        <v>32</v>
      </c>
      <c r="AX1175" s="13" t="s">
        <v>76</v>
      </c>
      <c r="AY1175" s="232" t="s">
        <v>182</v>
      </c>
    </row>
    <row r="1176" spans="1:65" s="13" customFormat="1" ht="22.5">
      <c r="B1176" s="221"/>
      <c r="C1176" s="222"/>
      <c r="D1176" s="223" t="s">
        <v>191</v>
      </c>
      <c r="E1176" s="224" t="s">
        <v>1</v>
      </c>
      <c r="F1176" s="225" t="s">
        <v>1058</v>
      </c>
      <c r="G1176" s="222"/>
      <c r="H1176" s="226">
        <v>65.356999999999999</v>
      </c>
      <c r="I1176" s="227"/>
      <c r="J1176" s="222"/>
      <c r="K1176" s="222"/>
      <c r="L1176" s="228"/>
      <c r="M1176" s="229"/>
      <c r="N1176" s="230"/>
      <c r="O1176" s="230"/>
      <c r="P1176" s="230"/>
      <c r="Q1176" s="230"/>
      <c r="R1176" s="230"/>
      <c r="S1176" s="230"/>
      <c r="T1176" s="231"/>
      <c r="AT1176" s="232" t="s">
        <v>191</v>
      </c>
      <c r="AU1176" s="232" t="s">
        <v>85</v>
      </c>
      <c r="AV1176" s="13" t="s">
        <v>85</v>
      </c>
      <c r="AW1176" s="13" t="s">
        <v>32</v>
      </c>
      <c r="AX1176" s="13" t="s">
        <v>76</v>
      </c>
      <c r="AY1176" s="232" t="s">
        <v>182</v>
      </c>
    </row>
    <row r="1177" spans="1:65" s="13" customFormat="1">
      <c r="B1177" s="221"/>
      <c r="C1177" s="222"/>
      <c r="D1177" s="223" t="s">
        <v>191</v>
      </c>
      <c r="E1177" s="224" t="s">
        <v>1</v>
      </c>
      <c r="F1177" s="225" t="s">
        <v>337</v>
      </c>
      <c r="G1177" s="222"/>
      <c r="H1177" s="226">
        <v>136.52699999999999</v>
      </c>
      <c r="I1177" s="227"/>
      <c r="J1177" s="222"/>
      <c r="K1177" s="222"/>
      <c r="L1177" s="228"/>
      <c r="M1177" s="229"/>
      <c r="N1177" s="230"/>
      <c r="O1177" s="230"/>
      <c r="P1177" s="230"/>
      <c r="Q1177" s="230"/>
      <c r="R1177" s="230"/>
      <c r="S1177" s="230"/>
      <c r="T1177" s="231"/>
      <c r="AT1177" s="232" t="s">
        <v>191</v>
      </c>
      <c r="AU1177" s="232" t="s">
        <v>85</v>
      </c>
      <c r="AV1177" s="13" t="s">
        <v>85</v>
      </c>
      <c r="AW1177" s="13" t="s">
        <v>32</v>
      </c>
      <c r="AX1177" s="13" t="s">
        <v>76</v>
      </c>
      <c r="AY1177" s="232" t="s">
        <v>182</v>
      </c>
    </row>
    <row r="1178" spans="1:65" s="14" customFormat="1">
      <c r="B1178" s="233"/>
      <c r="C1178" s="234"/>
      <c r="D1178" s="223" t="s">
        <v>191</v>
      </c>
      <c r="E1178" s="235" t="s">
        <v>1</v>
      </c>
      <c r="F1178" s="236" t="s">
        <v>1733</v>
      </c>
      <c r="G1178" s="234"/>
      <c r="H1178" s="237">
        <v>208.41399999999999</v>
      </c>
      <c r="I1178" s="238"/>
      <c r="J1178" s="234"/>
      <c r="K1178" s="234"/>
      <c r="L1178" s="239"/>
      <c r="M1178" s="240"/>
      <c r="N1178" s="241"/>
      <c r="O1178" s="241"/>
      <c r="P1178" s="241"/>
      <c r="Q1178" s="241"/>
      <c r="R1178" s="241"/>
      <c r="S1178" s="241"/>
      <c r="T1178" s="242"/>
      <c r="AT1178" s="243" t="s">
        <v>191</v>
      </c>
      <c r="AU1178" s="243" t="s">
        <v>85</v>
      </c>
      <c r="AV1178" s="14" t="s">
        <v>195</v>
      </c>
      <c r="AW1178" s="14" t="s">
        <v>32</v>
      </c>
      <c r="AX1178" s="14" t="s">
        <v>83</v>
      </c>
      <c r="AY1178" s="243" t="s">
        <v>182</v>
      </c>
    </row>
    <row r="1179" spans="1:65" s="2" customFormat="1" ht="16.5" customHeight="1">
      <c r="A1179" s="34"/>
      <c r="B1179" s="35"/>
      <c r="C1179" s="255" t="s">
        <v>1734</v>
      </c>
      <c r="D1179" s="255" t="s">
        <v>309</v>
      </c>
      <c r="E1179" s="256" t="s">
        <v>1735</v>
      </c>
      <c r="F1179" s="257" t="s">
        <v>1736</v>
      </c>
      <c r="G1179" s="258" t="s">
        <v>301</v>
      </c>
      <c r="H1179" s="259">
        <v>6.3E-2</v>
      </c>
      <c r="I1179" s="260"/>
      <c r="J1179" s="261">
        <f>ROUND(I1179*H1179,2)</f>
        <v>0</v>
      </c>
      <c r="K1179" s="257" t="s">
        <v>188</v>
      </c>
      <c r="L1179" s="262"/>
      <c r="M1179" s="263" t="s">
        <v>1</v>
      </c>
      <c r="N1179" s="264" t="s">
        <v>41</v>
      </c>
      <c r="O1179" s="71"/>
      <c r="P1179" s="217">
        <f>O1179*H1179</f>
        <v>0</v>
      </c>
      <c r="Q1179" s="217">
        <v>1</v>
      </c>
      <c r="R1179" s="217">
        <f>Q1179*H1179</f>
        <v>6.3E-2</v>
      </c>
      <c r="S1179" s="217">
        <v>0</v>
      </c>
      <c r="T1179" s="218">
        <f>S1179*H1179</f>
        <v>0</v>
      </c>
      <c r="U1179" s="34"/>
      <c r="V1179" s="34"/>
      <c r="W1179" s="34"/>
      <c r="X1179" s="34"/>
      <c r="Y1179" s="34"/>
      <c r="Z1179" s="34"/>
      <c r="AA1179" s="34"/>
      <c r="AB1179" s="34"/>
      <c r="AC1179" s="34"/>
      <c r="AD1179" s="34"/>
      <c r="AE1179" s="34"/>
      <c r="AR1179" s="219" t="s">
        <v>380</v>
      </c>
      <c r="AT1179" s="219" t="s">
        <v>309</v>
      </c>
      <c r="AU1179" s="219" t="s">
        <v>85</v>
      </c>
      <c r="AY1179" s="17" t="s">
        <v>182</v>
      </c>
      <c r="BE1179" s="220">
        <f>IF(N1179="základní",J1179,0)</f>
        <v>0</v>
      </c>
      <c r="BF1179" s="220">
        <f>IF(N1179="snížená",J1179,0)</f>
        <v>0</v>
      </c>
      <c r="BG1179" s="220">
        <f>IF(N1179="zákl. přenesená",J1179,0)</f>
        <v>0</v>
      </c>
      <c r="BH1179" s="220">
        <f>IF(N1179="sníž. přenesená",J1179,0)</f>
        <v>0</v>
      </c>
      <c r="BI1179" s="220">
        <f>IF(N1179="nulová",J1179,0)</f>
        <v>0</v>
      </c>
      <c r="BJ1179" s="17" t="s">
        <v>83</v>
      </c>
      <c r="BK1179" s="220">
        <f>ROUND(I1179*H1179,2)</f>
        <v>0</v>
      </c>
      <c r="BL1179" s="17" t="s">
        <v>275</v>
      </c>
      <c r="BM1179" s="219" t="s">
        <v>1737</v>
      </c>
    </row>
    <row r="1180" spans="1:65" s="13" customFormat="1">
      <c r="B1180" s="221"/>
      <c r="C1180" s="222"/>
      <c r="D1180" s="223" t="s">
        <v>191</v>
      </c>
      <c r="E1180" s="222"/>
      <c r="F1180" s="225" t="s">
        <v>1738</v>
      </c>
      <c r="G1180" s="222"/>
      <c r="H1180" s="226">
        <v>6.3E-2</v>
      </c>
      <c r="I1180" s="227"/>
      <c r="J1180" s="222"/>
      <c r="K1180" s="222"/>
      <c r="L1180" s="228"/>
      <c r="M1180" s="229"/>
      <c r="N1180" s="230"/>
      <c r="O1180" s="230"/>
      <c r="P1180" s="230"/>
      <c r="Q1180" s="230"/>
      <c r="R1180" s="230"/>
      <c r="S1180" s="230"/>
      <c r="T1180" s="231"/>
      <c r="AT1180" s="232" t="s">
        <v>191</v>
      </c>
      <c r="AU1180" s="232" t="s">
        <v>85</v>
      </c>
      <c r="AV1180" s="13" t="s">
        <v>85</v>
      </c>
      <c r="AW1180" s="13" t="s">
        <v>4</v>
      </c>
      <c r="AX1180" s="13" t="s">
        <v>83</v>
      </c>
      <c r="AY1180" s="232" t="s">
        <v>182</v>
      </c>
    </row>
    <row r="1181" spans="1:65" s="2" customFormat="1" ht="16.5" customHeight="1">
      <c r="A1181" s="34"/>
      <c r="B1181" s="35"/>
      <c r="C1181" s="208" t="s">
        <v>1739</v>
      </c>
      <c r="D1181" s="208" t="s">
        <v>184</v>
      </c>
      <c r="E1181" s="209" t="s">
        <v>1740</v>
      </c>
      <c r="F1181" s="210" t="s">
        <v>1741</v>
      </c>
      <c r="G1181" s="211" t="s">
        <v>331</v>
      </c>
      <c r="H1181" s="212">
        <v>12.25</v>
      </c>
      <c r="I1181" s="213"/>
      <c r="J1181" s="214">
        <f>ROUND(I1181*H1181,2)</f>
        <v>0</v>
      </c>
      <c r="K1181" s="210" t="s">
        <v>188</v>
      </c>
      <c r="L1181" s="39"/>
      <c r="M1181" s="215" t="s">
        <v>1</v>
      </c>
      <c r="N1181" s="216" t="s">
        <v>41</v>
      </c>
      <c r="O1181" s="71"/>
      <c r="P1181" s="217">
        <f>O1181*H1181</f>
        <v>0</v>
      </c>
      <c r="Q1181" s="217">
        <v>0</v>
      </c>
      <c r="R1181" s="217">
        <f>Q1181*H1181</f>
        <v>0</v>
      </c>
      <c r="S1181" s="217">
        <v>0</v>
      </c>
      <c r="T1181" s="218">
        <f>S1181*H1181</f>
        <v>0</v>
      </c>
      <c r="U1181" s="34"/>
      <c r="V1181" s="34"/>
      <c r="W1181" s="34"/>
      <c r="X1181" s="34"/>
      <c r="Y1181" s="34"/>
      <c r="Z1181" s="34"/>
      <c r="AA1181" s="34"/>
      <c r="AB1181" s="34"/>
      <c r="AC1181" s="34"/>
      <c r="AD1181" s="34"/>
      <c r="AE1181" s="34"/>
      <c r="AR1181" s="219" t="s">
        <v>275</v>
      </c>
      <c r="AT1181" s="219" t="s">
        <v>184</v>
      </c>
      <c r="AU1181" s="219" t="s">
        <v>85</v>
      </c>
      <c r="AY1181" s="17" t="s">
        <v>182</v>
      </c>
      <c r="BE1181" s="220">
        <f>IF(N1181="základní",J1181,0)</f>
        <v>0</v>
      </c>
      <c r="BF1181" s="220">
        <f>IF(N1181="snížená",J1181,0)</f>
        <v>0</v>
      </c>
      <c r="BG1181" s="220">
        <f>IF(N1181="zákl. přenesená",J1181,0)</f>
        <v>0</v>
      </c>
      <c r="BH1181" s="220">
        <f>IF(N1181="sníž. přenesená",J1181,0)</f>
        <v>0</v>
      </c>
      <c r="BI1181" s="220">
        <f>IF(N1181="nulová",J1181,0)</f>
        <v>0</v>
      </c>
      <c r="BJ1181" s="17" t="s">
        <v>83</v>
      </c>
      <c r="BK1181" s="220">
        <f>ROUND(I1181*H1181,2)</f>
        <v>0</v>
      </c>
      <c r="BL1181" s="17" t="s">
        <v>275</v>
      </c>
      <c r="BM1181" s="219" t="s">
        <v>1742</v>
      </c>
    </row>
    <row r="1182" spans="1:65" s="13" customFormat="1">
      <c r="B1182" s="221"/>
      <c r="C1182" s="222"/>
      <c r="D1182" s="223" t="s">
        <v>191</v>
      </c>
      <c r="E1182" s="224" t="s">
        <v>1</v>
      </c>
      <c r="F1182" s="225" t="s">
        <v>1743</v>
      </c>
      <c r="G1182" s="222"/>
      <c r="H1182" s="226">
        <v>12.25</v>
      </c>
      <c r="I1182" s="227"/>
      <c r="J1182" s="222"/>
      <c r="K1182" s="222"/>
      <c r="L1182" s="228"/>
      <c r="M1182" s="229"/>
      <c r="N1182" s="230"/>
      <c r="O1182" s="230"/>
      <c r="P1182" s="230"/>
      <c r="Q1182" s="230"/>
      <c r="R1182" s="230"/>
      <c r="S1182" s="230"/>
      <c r="T1182" s="231"/>
      <c r="AT1182" s="232" t="s">
        <v>191</v>
      </c>
      <c r="AU1182" s="232" t="s">
        <v>85</v>
      </c>
      <c r="AV1182" s="13" t="s">
        <v>85</v>
      </c>
      <c r="AW1182" s="13" t="s">
        <v>32</v>
      </c>
      <c r="AX1182" s="13" t="s">
        <v>83</v>
      </c>
      <c r="AY1182" s="232" t="s">
        <v>182</v>
      </c>
    </row>
    <row r="1183" spans="1:65" s="2" customFormat="1" ht="16.5" customHeight="1">
      <c r="A1183" s="34"/>
      <c r="B1183" s="35"/>
      <c r="C1183" s="255" t="s">
        <v>1744</v>
      </c>
      <c r="D1183" s="255" t="s">
        <v>309</v>
      </c>
      <c r="E1183" s="256" t="s">
        <v>1735</v>
      </c>
      <c r="F1183" s="257" t="s">
        <v>1736</v>
      </c>
      <c r="G1183" s="258" t="s">
        <v>301</v>
      </c>
      <c r="H1183" s="259">
        <v>4.0000000000000001E-3</v>
      </c>
      <c r="I1183" s="260"/>
      <c r="J1183" s="261">
        <f>ROUND(I1183*H1183,2)</f>
        <v>0</v>
      </c>
      <c r="K1183" s="257" t="s">
        <v>188</v>
      </c>
      <c r="L1183" s="262"/>
      <c r="M1183" s="263" t="s">
        <v>1</v>
      </c>
      <c r="N1183" s="264" t="s">
        <v>41</v>
      </c>
      <c r="O1183" s="71"/>
      <c r="P1183" s="217">
        <f>O1183*H1183</f>
        <v>0</v>
      </c>
      <c r="Q1183" s="217">
        <v>1</v>
      </c>
      <c r="R1183" s="217">
        <f>Q1183*H1183</f>
        <v>4.0000000000000001E-3</v>
      </c>
      <c r="S1183" s="217">
        <v>0</v>
      </c>
      <c r="T1183" s="218">
        <f>S1183*H1183</f>
        <v>0</v>
      </c>
      <c r="U1183" s="34"/>
      <c r="V1183" s="34"/>
      <c r="W1183" s="34"/>
      <c r="X1183" s="34"/>
      <c r="Y1183" s="34"/>
      <c r="Z1183" s="34"/>
      <c r="AA1183" s="34"/>
      <c r="AB1183" s="34"/>
      <c r="AC1183" s="34"/>
      <c r="AD1183" s="34"/>
      <c r="AE1183" s="34"/>
      <c r="AR1183" s="219" t="s">
        <v>380</v>
      </c>
      <c r="AT1183" s="219" t="s">
        <v>309</v>
      </c>
      <c r="AU1183" s="219" t="s">
        <v>85</v>
      </c>
      <c r="AY1183" s="17" t="s">
        <v>182</v>
      </c>
      <c r="BE1183" s="220">
        <f>IF(N1183="základní",J1183,0)</f>
        <v>0</v>
      </c>
      <c r="BF1183" s="220">
        <f>IF(N1183="snížená",J1183,0)</f>
        <v>0</v>
      </c>
      <c r="BG1183" s="220">
        <f>IF(N1183="zákl. přenesená",J1183,0)</f>
        <v>0</v>
      </c>
      <c r="BH1183" s="220">
        <f>IF(N1183="sníž. přenesená",J1183,0)</f>
        <v>0</v>
      </c>
      <c r="BI1183" s="220">
        <f>IF(N1183="nulová",J1183,0)</f>
        <v>0</v>
      </c>
      <c r="BJ1183" s="17" t="s">
        <v>83</v>
      </c>
      <c r="BK1183" s="220">
        <f>ROUND(I1183*H1183,2)</f>
        <v>0</v>
      </c>
      <c r="BL1183" s="17" t="s">
        <v>275</v>
      </c>
      <c r="BM1183" s="219" t="s">
        <v>1745</v>
      </c>
    </row>
    <row r="1184" spans="1:65" s="13" customFormat="1">
      <c r="B1184" s="221"/>
      <c r="C1184" s="222"/>
      <c r="D1184" s="223" t="s">
        <v>191</v>
      </c>
      <c r="E1184" s="222"/>
      <c r="F1184" s="225" t="s">
        <v>1746</v>
      </c>
      <c r="G1184" s="222"/>
      <c r="H1184" s="226">
        <v>4.0000000000000001E-3</v>
      </c>
      <c r="I1184" s="227"/>
      <c r="J1184" s="222"/>
      <c r="K1184" s="222"/>
      <c r="L1184" s="228"/>
      <c r="M1184" s="229"/>
      <c r="N1184" s="230"/>
      <c r="O1184" s="230"/>
      <c r="P1184" s="230"/>
      <c r="Q1184" s="230"/>
      <c r="R1184" s="230"/>
      <c r="S1184" s="230"/>
      <c r="T1184" s="231"/>
      <c r="AT1184" s="232" t="s">
        <v>191</v>
      </c>
      <c r="AU1184" s="232" t="s">
        <v>85</v>
      </c>
      <c r="AV1184" s="13" t="s">
        <v>85</v>
      </c>
      <c r="AW1184" s="13" t="s">
        <v>4</v>
      </c>
      <c r="AX1184" s="13" t="s">
        <v>83</v>
      </c>
      <c r="AY1184" s="232" t="s">
        <v>182</v>
      </c>
    </row>
    <row r="1185" spans="1:65" s="2" customFormat="1" ht="16.5" customHeight="1">
      <c r="A1185" s="34"/>
      <c r="B1185" s="35"/>
      <c r="C1185" s="208" t="s">
        <v>1747</v>
      </c>
      <c r="D1185" s="208" t="s">
        <v>184</v>
      </c>
      <c r="E1185" s="209" t="s">
        <v>1748</v>
      </c>
      <c r="F1185" s="210" t="s">
        <v>1749</v>
      </c>
      <c r="G1185" s="211" t="s">
        <v>331</v>
      </c>
      <c r="H1185" s="212">
        <v>316.25</v>
      </c>
      <c r="I1185" s="213"/>
      <c r="J1185" s="214">
        <f>ROUND(I1185*H1185,2)</f>
        <v>0</v>
      </c>
      <c r="K1185" s="210" t="s">
        <v>188</v>
      </c>
      <c r="L1185" s="39"/>
      <c r="M1185" s="215" t="s">
        <v>1</v>
      </c>
      <c r="N1185" s="216" t="s">
        <v>41</v>
      </c>
      <c r="O1185" s="71"/>
      <c r="P1185" s="217">
        <f>O1185*H1185</f>
        <v>0</v>
      </c>
      <c r="Q1185" s="217">
        <v>0</v>
      </c>
      <c r="R1185" s="217">
        <f>Q1185*H1185</f>
        <v>0</v>
      </c>
      <c r="S1185" s="217">
        <v>0</v>
      </c>
      <c r="T1185" s="218">
        <f>S1185*H1185</f>
        <v>0</v>
      </c>
      <c r="U1185" s="34"/>
      <c r="V1185" s="34"/>
      <c r="W1185" s="34"/>
      <c r="X1185" s="34"/>
      <c r="Y1185" s="34"/>
      <c r="Z1185" s="34"/>
      <c r="AA1185" s="34"/>
      <c r="AB1185" s="34"/>
      <c r="AC1185" s="34"/>
      <c r="AD1185" s="34"/>
      <c r="AE1185" s="34"/>
      <c r="AR1185" s="219" t="s">
        <v>275</v>
      </c>
      <c r="AT1185" s="219" t="s">
        <v>184</v>
      </c>
      <c r="AU1185" s="219" t="s">
        <v>85</v>
      </c>
      <c r="AY1185" s="17" t="s">
        <v>182</v>
      </c>
      <c r="BE1185" s="220">
        <f>IF(N1185="základní",J1185,0)</f>
        <v>0</v>
      </c>
      <c r="BF1185" s="220">
        <f>IF(N1185="snížená",J1185,0)</f>
        <v>0</v>
      </c>
      <c r="BG1185" s="220">
        <f>IF(N1185="zákl. přenesená",J1185,0)</f>
        <v>0</v>
      </c>
      <c r="BH1185" s="220">
        <f>IF(N1185="sníž. přenesená",J1185,0)</f>
        <v>0</v>
      </c>
      <c r="BI1185" s="220">
        <f>IF(N1185="nulová",J1185,0)</f>
        <v>0</v>
      </c>
      <c r="BJ1185" s="17" t="s">
        <v>83</v>
      </c>
      <c r="BK1185" s="220">
        <f>ROUND(I1185*H1185,2)</f>
        <v>0</v>
      </c>
      <c r="BL1185" s="17" t="s">
        <v>275</v>
      </c>
      <c r="BM1185" s="219" t="s">
        <v>1750</v>
      </c>
    </row>
    <row r="1186" spans="1:65" s="13" customFormat="1">
      <c r="B1186" s="221"/>
      <c r="C1186" s="222"/>
      <c r="D1186" s="223" t="s">
        <v>191</v>
      </c>
      <c r="E1186" s="224" t="s">
        <v>1</v>
      </c>
      <c r="F1186" s="225" t="s">
        <v>1013</v>
      </c>
      <c r="G1186" s="222"/>
      <c r="H1186" s="226">
        <v>11.84</v>
      </c>
      <c r="I1186" s="227"/>
      <c r="J1186" s="222"/>
      <c r="K1186" s="222"/>
      <c r="L1186" s="228"/>
      <c r="M1186" s="229"/>
      <c r="N1186" s="230"/>
      <c r="O1186" s="230"/>
      <c r="P1186" s="230"/>
      <c r="Q1186" s="230"/>
      <c r="R1186" s="230"/>
      <c r="S1186" s="230"/>
      <c r="T1186" s="231"/>
      <c r="AT1186" s="232" t="s">
        <v>191</v>
      </c>
      <c r="AU1186" s="232" t="s">
        <v>85</v>
      </c>
      <c r="AV1186" s="13" t="s">
        <v>85</v>
      </c>
      <c r="AW1186" s="13" t="s">
        <v>32</v>
      </c>
      <c r="AX1186" s="13" t="s">
        <v>76</v>
      </c>
      <c r="AY1186" s="232" t="s">
        <v>182</v>
      </c>
    </row>
    <row r="1187" spans="1:65" s="13" customFormat="1">
      <c r="B1187" s="221"/>
      <c r="C1187" s="222"/>
      <c r="D1187" s="223" t="s">
        <v>191</v>
      </c>
      <c r="E1187" s="224" t="s">
        <v>1</v>
      </c>
      <c r="F1187" s="225" t="s">
        <v>1751</v>
      </c>
      <c r="G1187" s="222"/>
      <c r="H1187" s="226">
        <v>16.283999999999999</v>
      </c>
      <c r="I1187" s="227"/>
      <c r="J1187" s="222"/>
      <c r="K1187" s="222"/>
      <c r="L1187" s="228"/>
      <c r="M1187" s="229"/>
      <c r="N1187" s="230"/>
      <c r="O1187" s="230"/>
      <c r="P1187" s="230"/>
      <c r="Q1187" s="230"/>
      <c r="R1187" s="230"/>
      <c r="S1187" s="230"/>
      <c r="T1187" s="231"/>
      <c r="AT1187" s="232" t="s">
        <v>191</v>
      </c>
      <c r="AU1187" s="232" t="s">
        <v>85</v>
      </c>
      <c r="AV1187" s="13" t="s">
        <v>85</v>
      </c>
      <c r="AW1187" s="13" t="s">
        <v>32</v>
      </c>
      <c r="AX1187" s="13" t="s">
        <v>76</v>
      </c>
      <c r="AY1187" s="232" t="s">
        <v>182</v>
      </c>
    </row>
    <row r="1188" spans="1:65" s="14" customFormat="1">
      <c r="B1188" s="233"/>
      <c r="C1188" s="234"/>
      <c r="D1188" s="223" t="s">
        <v>191</v>
      </c>
      <c r="E1188" s="235" t="s">
        <v>1</v>
      </c>
      <c r="F1188" s="236" t="s">
        <v>1752</v>
      </c>
      <c r="G1188" s="234"/>
      <c r="H1188" s="237">
        <v>28.123999999999999</v>
      </c>
      <c r="I1188" s="238"/>
      <c r="J1188" s="234"/>
      <c r="K1188" s="234"/>
      <c r="L1188" s="239"/>
      <c r="M1188" s="240"/>
      <c r="N1188" s="241"/>
      <c r="O1188" s="241"/>
      <c r="P1188" s="241"/>
      <c r="Q1188" s="241"/>
      <c r="R1188" s="241"/>
      <c r="S1188" s="241"/>
      <c r="T1188" s="242"/>
      <c r="AT1188" s="243" t="s">
        <v>191</v>
      </c>
      <c r="AU1188" s="243" t="s">
        <v>85</v>
      </c>
      <c r="AV1188" s="14" t="s">
        <v>195</v>
      </c>
      <c r="AW1188" s="14" t="s">
        <v>32</v>
      </c>
      <c r="AX1188" s="14" t="s">
        <v>76</v>
      </c>
      <c r="AY1188" s="243" t="s">
        <v>182</v>
      </c>
    </row>
    <row r="1189" spans="1:65" s="13" customFormat="1">
      <c r="B1189" s="221"/>
      <c r="C1189" s="222"/>
      <c r="D1189" s="223" t="s">
        <v>191</v>
      </c>
      <c r="E1189" s="224" t="s">
        <v>1</v>
      </c>
      <c r="F1189" s="225" t="s">
        <v>1753</v>
      </c>
      <c r="G1189" s="222"/>
      <c r="H1189" s="226">
        <v>33.311999999999998</v>
      </c>
      <c r="I1189" s="227"/>
      <c r="J1189" s="222"/>
      <c r="K1189" s="222"/>
      <c r="L1189" s="228"/>
      <c r="M1189" s="229"/>
      <c r="N1189" s="230"/>
      <c r="O1189" s="230"/>
      <c r="P1189" s="230"/>
      <c r="Q1189" s="230"/>
      <c r="R1189" s="230"/>
      <c r="S1189" s="230"/>
      <c r="T1189" s="231"/>
      <c r="AT1189" s="232" t="s">
        <v>191</v>
      </c>
      <c r="AU1189" s="232" t="s">
        <v>85</v>
      </c>
      <c r="AV1189" s="13" t="s">
        <v>85</v>
      </c>
      <c r="AW1189" s="13" t="s">
        <v>32</v>
      </c>
      <c r="AX1189" s="13" t="s">
        <v>76</v>
      </c>
      <c r="AY1189" s="232" t="s">
        <v>182</v>
      </c>
    </row>
    <row r="1190" spans="1:65" s="13" customFormat="1">
      <c r="B1190" s="221"/>
      <c r="C1190" s="222"/>
      <c r="D1190" s="223" t="s">
        <v>191</v>
      </c>
      <c r="E1190" s="224" t="s">
        <v>1</v>
      </c>
      <c r="F1190" s="225" t="s">
        <v>1603</v>
      </c>
      <c r="G1190" s="222"/>
      <c r="H1190" s="226">
        <v>48.432000000000002</v>
      </c>
      <c r="I1190" s="227"/>
      <c r="J1190" s="222"/>
      <c r="K1190" s="222"/>
      <c r="L1190" s="228"/>
      <c r="M1190" s="229"/>
      <c r="N1190" s="230"/>
      <c r="O1190" s="230"/>
      <c r="P1190" s="230"/>
      <c r="Q1190" s="230"/>
      <c r="R1190" s="230"/>
      <c r="S1190" s="230"/>
      <c r="T1190" s="231"/>
      <c r="AT1190" s="232" t="s">
        <v>191</v>
      </c>
      <c r="AU1190" s="232" t="s">
        <v>85</v>
      </c>
      <c r="AV1190" s="13" t="s">
        <v>85</v>
      </c>
      <c r="AW1190" s="13" t="s">
        <v>32</v>
      </c>
      <c r="AX1190" s="13" t="s">
        <v>76</v>
      </c>
      <c r="AY1190" s="232" t="s">
        <v>182</v>
      </c>
    </row>
    <row r="1191" spans="1:65" s="14" customFormat="1">
      <c r="B1191" s="233"/>
      <c r="C1191" s="234"/>
      <c r="D1191" s="223" t="s">
        <v>191</v>
      </c>
      <c r="E1191" s="235" t="s">
        <v>1</v>
      </c>
      <c r="F1191" s="236" t="s">
        <v>825</v>
      </c>
      <c r="G1191" s="234"/>
      <c r="H1191" s="237">
        <v>81.744</v>
      </c>
      <c r="I1191" s="238"/>
      <c r="J1191" s="234"/>
      <c r="K1191" s="234"/>
      <c r="L1191" s="239"/>
      <c r="M1191" s="240"/>
      <c r="N1191" s="241"/>
      <c r="O1191" s="241"/>
      <c r="P1191" s="241"/>
      <c r="Q1191" s="241"/>
      <c r="R1191" s="241"/>
      <c r="S1191" s="241"/>
      <c r="T1191" s="242"/>
      <c r="AT1191" s="243" t="s">
        <v>191</v>
      </c>
      <c r="AU1191" s="243" t="s">
        <v>85</v>
      </c>
      <c r="AV1191" s="14" t="s">
        <v>195</v>
      </c>
      <c r="AW1191" s="14" t="s">
        <v>32</v>
      </c>
      <c r="AX1191" s="14" t="s">
        <v>76</v>
      </c>
      <c r="AY1191" s="243" t="s">
        <v>182</v>
      </c>
    </row>
    <row r="1192" spans="1:65" s="13" customFormat="1" ht="22.5">
      <c r="B1192" s="221"/>
      <c r="C1192" s="222"/>
      <c r="D1192" s="223" t="s">
        <v>191</v>
      </c>
      <c r="E1192" s="224" t="s">
        <v>1</v>
      </c>
      <c r="F1192" s="225" t="s">
        <v>1754</v>
      </c>
      <c r="G1192" s="222"/>
      <c r="H1192" s="226">
        <v>85.091999999999999</v>
      </c>
      <c r="I1192" s="227"/>
      <c r="J1192" s="222"/>
      <c r="K1192" s="222"/>
      <c r="L1192" s="228"/>
      <c r="M1192" s="229"/>
      <c r="N1192" s="230"/>
      <c r="O1192" s="230"/>
      <c r="P1192" s="230"/>
      <c r="Q1192" s="230"/>
      <c r="R1192" s="230"/>
      <c r="S1192" s="230"/>
      <c r="T1192" s="231"/>
      <c r="AT1192" s="232" t="s">
        <v>191</v>
      </c>
      <c r="AU1192" s="232" t="s">
        <v>85</v>
      </c>
      <c r="AV1192" s="13" t="s">
        <v>85</v>
      </c>
      <c r="AW1192" s="13" t="s">
        <v>32</v>
      </c>
      <c r="AX1192" s="13" t="s">
        <v>76</v>
      </c>
      <c r="AY1192" s="232" t="s">
        <v>182</v>
      </c>
    </row>
    <row r="1193" spans="1:65" s="13" customFormat="1" ht="22.5">
      <c r="B1193" s="221"/>
      <c r="C1193" s="222"/>
      <c r="D1193" s="223" t="s">
        <v>191</v>
      </c>
      <c r="E1193" s="224" t="s">
        <v>1</v>
      </c>
      <c r="F1193" s="225" t="s">
        <v>1755</v>
      </c>
      <c r="G1193" s="222"/>
      <c r="H1193" s="226">
        <v>121.29</v>
      </c>
      <c r="I1193" s="227"/>
      <c r="J1193" s="222"/>
      <c r="K1193" s="222"/>
      <c r="L1193" s="228"/>
      <c r="M1193" s="229"/>
      <c r="N1193" s="230"/>
      <c r="O1193" s="230"/>
      <c r="P1193" s="230"/>
      <c r="Q1193" s="230"/>
      <c r="R1193" s="230"/>
      <c r="S1193" s="230"/>
      <c r="T1193" s="231"/>
      <c r="AT1193" s="232" t="s">
        <v>191</v>
      </c>
      <c r="AU1193" s="232" t="s">
        <v>85</v>
      </c>
      <c r="AV1193" s="13" t="s">
        <v>85</v>
      </c>
      <c r="AW1193" s="13" t="s">
        <v>32</v>
      </c>
      <c r="AX1193" s="13" t="s">
        <v>76</v>
      </c>
      <c r="AY1193" s="232" t="s">
        <v>182</v>
      </c>
    </row>
    <row r="1194" spans="1:65" s="14" customFormat="1">
      <c r="B1194" s="233"/>
      <c r="C1194" s="234"/>
      <c r="D1194" s="223" t="s">
        <v>191</v>
      </c>
      <c r="E1194" s="235" t="s">
        <v>1</v>
      </c>
      <c r="F1194" s="236" t="s">
        <v>546</v>
      </c>
      <c r="G1194" s="234"/>
      <c r="H1194" s="237">
        <v>206.38200000000001</v>
      </c>
      <c r="I1194" s="238"/>
      <c r="J1194" s="234"/>
      <c r="K1194" s="234"/>
      <c r="L1194" s="239"/>
      <c r="M1194" s="240"/>
      <c r="N1194" s="241"/>
      <c r="O1194" s="241"/>
      <c r="P1194" s="241"/>
      <c r="Q1194" s="241"/>
      <c r="R1194" s="241"/>
      <c r="S1194" s="241"/>
      <c r="T1194" s="242"/>
      <c r="AT1194" s="243" t="s">
        <v>191</v>
      </c>
      <c r="AU1194" s="243" t="s">
        <v>85</v>
      </c>
      <c r="AV1194" s="14" t="s">
        <v>195</v>
      </c>
      <c r="AW1194" s="14" t="s">
        <v>32</v>
      </c>
      <c r="AX1194" s="14" t="s">
        <v>76</v>
      </c>
      <c r="AY1194" s="243" t="s">
        <v>182</v>
      </c>
    </row>
    <row r="1195" spans="1:65" s="15" customFormat="1">
      <c r="B1195" s="244"/>
      <c r="C1195" s="245"/>
      <c r="D1195" s="223" t="s">
        <v>191</v>
      </c>
      <c r="E1195" s="246" t="s">
        <v>1</v>
      </c>
      <c r="F1195" s="247" t="s">
        <v>202</v>
      </c>
      <c r="G1195" s="245"/>
      <c r="H1195" s="248">
        <v>316.25</v>
      </c>
      <c r="I1195" s="249"/>
      <c r="J1195" s="245"/>
      <c r="K1195" s="245"/>
      <c r="L1195" s="250"/>
      <c r="M1195" s="251"/>
      <c r="N1195" s="252"/>
      <c r="O1195" s="252"/>
      <c r="P1195" s="252"/>
      <c r="Q1195" s="252"/>
      <c r="R1195" s="252"/>
      <c r="S1195" s="252"/>
      <c r="T1195" s="253"/>
      <c r="AT1195" s="254" t="s">
        <v>191</v>
      </c>
      <c r="AU1195" s="254" t="s">
        <v>85</v>
      </c>
      <c r="AV1195" s="15" t="s">
        <v>189</v>
      </c>
      <c r="AW1195" s="15" t="s">
        <v>32</v>
      </c>
      <c r="AX1195" s="15" t="s">
        <v>83</v>
      </c>
      <c r="AY1195" s="254" t="s">
        <v>182</v>
      </c>
    </row>
    <row r="1196" spans="1:65" s="2" customFormat="1" ht="21.75" customHeight="1">
      <c r="A1196" s="34"/>
      <c r="B1196" s="35"/>
      <c r="C1196" s="255" t="s">
        <v>1756</v>
      </c>
      <c r="D1196" s="255" t="s">
        <v>309</v>
      </c>
      <c r="E1196" s="256" t="s">
        <v>1757</v>
      </c>
      <c r="F1196" s="257" t="s">
        <v>1758</v>
      </c>
      <c r="G1196" s="258" t="s">
        <v>1759</v>
      </c>
      <c r="H1196" s="259">
        <v>94.875</v>
      </c>
      <c r="I1196" s="260"/>
      <c r="J1196" s="261">
        <f>ROUND(I1196*H1196,2)</f>
        <v>0</v>
      </c>
      <c r="K1196" s="257" t="s">
        <v>1</v>
      </c>
      <c r="L1196" s="262"/>
      <c r="M1196" s="263" t="s">
        <v>1</v>
      </c>
      <c r="N1196" s="264" t="s">
        <v>41</v>
      </c>
      <c r="O1196" s="71"/>
      <c r="P1196" s="217">
        <f>O1196*H1196</f>
        <v>0</v>
      </c>
      <c r="Q1196" s="217">
        <v>1E-3</v>
      </c>
      <c r="R1196" s="217">
        <f>Q1196*H1196</f>
        <v>9.4875000000000001E-2</v>
      </c>
      <c r="S1196" s="217">
        <v>0</v>
      </c>
      <c r="T1196" s="218">
        <f>S1196*H1196</f>
        <v>0</v>
      </c>
      <c r="U1196" s="34"/>
      <c r="V1196" s="34"/>
      <c r="W1196" s="34"/>
      <c r="X1196" s="34"/>
      <c r="Y1196" s="34"/>
      <c r="Z1196" s="34"/>
      <c r="AA1196" s="34"/>
      <c r="AB1196" s="34"/>
      <c r="AC1196" s="34"/>
      <c r="AD1196" s="34"/>
      <c r="AE1196" s="34"/>
      <c r="AR1196" s="219" t="s">
        <v>380</v>
      </c>
      <c r="AT1196" s="219" t="s">
        <v>309</v>
      </c>
      <c r="AU1196" s="219" t="s">
        <v>85</v>
      </c>
      <c r="AY1196" s="17" t="s">
        <v>182</v>
      </c>
      <c r="BE1196" s="220">
        <f>IF(N1196="základní",J1196,0)</f>
        <v>0</v>
      </c>
      <c r="BF1196" s="220">
        <f>IF(N1196="snížená",J1196,0)</f>
        <v>0</v>
      </c>
      <c r="BG1196" s="220">
        <f>IF(N1196="zákl. přenesená",J1196,0)</f>
        <v>0</v>
      </c>
      <c r="BH1196" s="220">
        <f>IF(N1196="sníž. přenesená",J1196,0)</f>
        <v>0</v>
      </c>
      <c r="BI1196" s="220">
        <f>IF(N1196="nulová",J1196,0)</f>
        <v>0</v>
      </c>
      <c r="BJ1196" s="17" t="s">
        <v>83</v>
      </c>
      <c r="BK1196" s="220">
        <f>ROUND(I1196*H1196,2)</f>
        <v>0</v>
      </c>
      <c r="BL1196" s="17" t="s">
        <v>275</v>
      </c>
      <c r="BM1196" s="219" t="s">
        <v>1760</v>
      </c>
    </row>
    <row r="1197" spans="1:65" s="13" customFormat="1">
      <c r="B1197" s="221"/>
      <c r="C1197" s="222"/>
      <c r="D1197" s="223" t="s">
        <v>191</v>
      </c>
      <c r="E1197" s="222"/>
      <c r="F1197" s="225" t="s">
        <v>1761</v>
      </c>
      <c r="G1197" s="222"/>
      <c r="H1197" s="226">
        <v>94.875</v>
      </c>
      <c r="I1197" s="227"/>
      <c r="J1197" s="222"/>
      <c r="K1197" s="222"/>
      <c r="L1197" s="228"/>
      <c r="M1197" s="229"/>
      <c r="N1197" s="230"/>
      <c r="O1197" s="230"/>
      <c r="P1197" s="230"/>
      <c r="Q1197" s="230"/>
      <c r="R1197" s="230"/>
      <c r="S1197" s="230"/>
      <c r="T1197" s="231"/>
      <c r="AT1197" s="232" t="s">
        <v>191</v>
      </c>
      <c r="AU1197" s="232" t="s">
        <v>85</v>
      </c>
      <c r="AV1197" s="13" t="s">
        <v>85</v>
      </c>
      <c r="AW1197" s="13" t="s">
        <v>4</v>
      </c>
      <c r="AX1197" s="13" t="s">
        <v>83</v>
      </c>
      <c r="AY1197" s="232" t="s">
        <v>182</v>
      </c>
    </row>
    <row r="1198" spans="1:65" s="2" customFormat="1" ht="16.5" customHeight="1">
      <c r="A1198" s="34"/>
      <c r="B1198" s="35"/>
      <c r="C1198" s="208" t="s">
        <v>1762</v>
      </c>
      <c r="D1198" s="208" t="s">
        <v>184</v>
      </c>
      <c r="E1198" s="209" t="s">
        <v>1763</v>
      </c>
      <c r="F1198" s="210" t="s">
        <v>1764</v>
      </c>
      <c r="G1198" s="211" t="s">
        <v>331</v>
      </c>
      <c r="H1198" s="212">
        <v>1229.48</v>
      </c>
      <c r="I1198" s="213"/>
      <c r="J1198" s="214">
        <f>ROUND(I1198*H1198,2)</f>
        <v>0</v>
      </c>
      <c r="K1198" s="210" t="s">
        <v>1</v>
      </c>
      <c r="L1198" s="39"/>
      <c r="M1198" s="215" t="s">
        <v>1</v>
      </c>
      <c r="N1198" s="216" t="s">
        <v>41</v>
      </c>
      <c r="O1198" s="71"/>
      <c r="P1198" s="217">
        <f>O1198*H1198</f>
        <v>0</v>
      </c>
      <c r="Q1198" s="217">
        <v>0</v>
      </c>
      <c r="R1198" s="217">
        <f>Q1198*H1198</f>
        <v>0</v>
      </c>
      <c r="S1198" s="217">
        <v>0</v>
      </c>
      <c r="T1198" s="218">
        <f>S1198*H1198</f>
        <v>0</v>
      </c>
      <c r="U1198" s="34"/>
      <c r="V1198" s="34"/>
      <c r="W1198" s="34"/>
      <c r="X1198" s="34"/>
      <c r="Y1198" s="34"/>
      <c r="Z1198" s="34"/>
      <c r="AA1198" s="34"/>
      <c r="AB1198" s="34"/>
      <c r="AC1198" s="34"/>
      <c r="AD1198" s="34"/>
      <c r="AE1198" s="34"/>
      <c r="AR1198" s="219" t="s">
        <v>275</v>
      </c>
      <c r="AT1198" s="219" t="s">
        <v>184</v>
      </c>
      <c r="AU1198" s="219" t="s">
        <v>85</v>
      </c>
      <c r="AY1198" s="17" t="s">
        <v>182</v>
      </c>
      <c r="BE1198" s="220">
        <f>IF(N1198="základní",J1198,0)</f>
        <v>0</v>
      </c>
      <c r="BF1198" s="220">
        <f>IF(N1198="snížená",J1198,0)</f>
        <v>0</v>
      </c>
      <c r="BG1198" s="220">
        <f>IF(N1198="zákl. přenesená",J1198,0)</f>
        <v>0</v>
      </c>
      <c r="BH1198" s="220">
        <f>IF(N1198="sníž. přenesená",J1198,0)</f>
        <v>0</v>
      </c>
      <c r="BI1198" s="220">
        <f>IF(N1198="nulová",J1198,0)</f>
        <v>0</v>
      </c>
      <c r="BJ1198" s="17" t="s">
        <v>83</v>
      </c>
      <c r="BK1198" s="220">
        <f>ROUND(I1198*H1198,2)</f>
        <v>0</v>
      </c>
      <c r="BL1198" s="17" t="s">
        <v>275</v>
      </c>
      <c r="BM1198" s="219" t="s">
        <v>1765</v>
      </c>
    </row>
    <row r="1199" spans="1:65" s="13" customFormat="1">
      <c r="B1199" s="221"/>
      <c r="C1199" s="222"/>
      <c r="D1199" s="223" t="s">
        <v>191</v>
      </c>
      <c r="E1199" s="224" t="s">
        <v>1</v>
      </c>
      <c r="F1199" s="225" t="s">
        <v>1766</v>
      </c>
      <c r="G1199" s="222"/>
      <c r="H1199" s="226">
        <v>11.84</v>
      </c>
      <c r="I1199" s="227"/>
      <c r="J1199" s="222"/>
      <c r="K1199" s="222"/>
      <c r="L1199" s="228"/>
      <c r="M1199" s="229"/>
      <c r="N1199" s="230"/>
      <c r="O1199" s="230"/>
      <c r="P1199" s="230"/>
      <c r="Q1199" s="230"/>
      <c r="R1199" s="230"/>
      <c r="S1199" s="230"/>
      <c r="T1199" s="231"/>
      <c r="AT1199" s="232" t="s">
        <v>191</v>
      </c>
      <c r="AU1199" s="232" t="s">
        <v>85</v>
      </c>
      <c r="AV1199" s="13" t="s">
        <v>85</v>
      </c>
      <c r="AW1199" s="13" t="s">
        <v>32</v>
      </c>
      <c r="AX1199" s="13" t="s">
        <v>76</v>
      </c>
      <c r="AY1199" s="232" t="s">
        <v>182</v>
      </c>
    </row>
    <row r="1200" spans="1:65" s="13" customFormat="1" ht="22.5">
      <c r="B1200" s="221"/>
      <c r="C1200" s="222"/>
      <c r="D1200" s="223" t="s">
        <v>191</v>
      </c>
      <c r="E1200" s="224" t="s">
        <v>1</v>
      </c>
      <c r="F1200" s="225" t="s">
        <v>1767</v>
      </c>
      <c r="G1200" s="222"/>
      <c r="H1200" s="226">
        <v>16.283999999999999</v>
      </c>
      <c r="I1200" s="227"/>
      <c r="J1200" s="222"/>
      <c r="K1200" s="222"/>
      <c r="L1200" s="228"/>
      <c r="M1200" s="229"/>
      <c r="N1200" s="230"/>
      <c r="O1200" s="230"/>
      <c r="P1200" s="230"/>
      <c r="Q1200" s="230"/>
      <c r="R1200" s="230"/>
      <c r="S1200" s="230"/>
      <c r="T1200" s="231"/>
      <c r="AT1200" s="232" t="s">
        <v>191</v>
      </c>
      <c r="AU1200" s="232" t="s">
        <v>85</v>
      </c>
      <c r="AV1200" s="13" t="s">
        <v>85</v>
      </c>
      <c r="AW1200" s="13" t="s">
        <v>32</v>
      </c>
      <c r="AX1200" s="13" t="s">
        <v>76</v>
      </c>
      <c r="AY1200" s="232" t="s">
        <v>182</v>
      </c>
    </row>
    <row r="1201" spans="1:65" s="13" customFormat="1" ht="22.5">
      <c r="B1201" s="221"/>
      <c r="C1201" s="222"/>
      <c r="D1201" s="223" t="s">
        <v>191</v>
      </c>
      <c r="E1201" s="224" t="s">
        <v>1</v>
      </c>
      <c r="F1201" s="225" t="s">
        <v>1768</v>
      </c>
      <c r="G1201" s="222"/>
      <c r="H1201" s="226">
        <v>48.851999999999997</v>
      </c>
      <c r="I1201" s="227"/>
      <c r="J1201" s="222"/>
      <c r="K1201" s="222"/>
      <c r="L1201" s="228"/>
      <c r="M1201" s="229"/>
      <c r="N1201" s="230"/>
      <c r="O1201" s="230"/>
      <c r="P1201" s="230"/>
      <c r="Q1201" s="230"/>
      <c r="R1201" s="230"/>
      <c r="S1201" s="230"/>
      <c r="T1201" s="231"/>
      <c r="AT1201" s="232" t="s">
        <v>191</v>
      </c>
      <c r="AU1201" s="232" t="s">
        <v>85</v>
      </c>
      <c r="AV1201" s="13" t="s">
        <v>85</v>
      </c>
      <c r="AW1201" s="13" t="s">
        <v>32</v>
      </c>
      <c r="AX1201" s="13" t="s">
        <v>76</v>
      </c>
      <c r="AY1201" s="232" t="s">
        <v>182</v>
      </c>
    </row>
    <row r="1202" spans="1:65" s="14" customFormat="1">
      <c r="B1202" s="233"/>
      <c r="C1202" s="234"/>
      <c r="D1202" s="223" t="s">
        <v>191</v>
      </c>
      <c r="E1202" s="235" t="s">
        <v>1</v>
      </c>
      <c r="F1202" s="236" t="s">
        <v>1752</v>
      </c>
      <c r="G1202" s="234"/>
      <c r="H1202" s="237">
        <v>76.975999999999999</v>
      </c>
      <c r="I1202" s="238"/>
      <c r="J1202" s="234"/>
      <c r="K1202" s="234"/>
      <c r="L1202" s="239"/>
      <c r="M1202" s="240"/>
      <c r="N1202" s="241"/>
      <c r="O1202" s="241"/>
      <c r="P1202" s="241"/>
      <c r="Q1202" s="241"/>
      <c r="R1202" s="241"/>
      <c r="S1202" s="241"/>
      <c r="T1202" s="242"/>
      <c r="AT1202" s="243" t="s">
        <v>191</v>
      </c>
      <c r="AU1202" s="243" t="s">
        <v>85</v>
      </c>
      <c r="AV1202" s="14" t="s">
        <v>195</v>
      </c>
      <c r="AW1202" s="14" t="s">
        <v>32</v>
      </c>
      <c r="AX1202" s="14" t="s">
        <v>76</v>
      </c>
      <c r="AY1202" s="243" t="s">
        <v>182</v>
      </c>
    </row>
    <row r="1203" spans="1:65" s="13" customFormat="1">
      <c r="B1203" s="221"/>
      <c r="C1203" s="222"/>
      <c r="D1203" s="223" t="s">
        <v>191</v>
      </c>
      <c r="E1203" s="224" t="s">
        <v>1</v>
      </c>
      <c r="F1203" s="225" t="s">
        <v>1753</v>
      </c>
      <c r="G1203" s="222"/>
      <c r="H1203" s="226">
        <v>33.311999999999998</v>
      </c>
      <c r="I1203" s="227"/>
      <c r="J1203" s="222"/>
      <c r="K1203" s="222"/>
      <c r="L1203" s="228"/>
      <c r="M1203" s="229"/>
      <c r="N1203" s="230"/>
      <c r="O1203" s="230"/>
      <c r="P1203" s="230"/>
      <c r="Q1203" s="230"/>
      <c r="R1203" s="230"/>
      <c r="S1203" s="230"/>
      <c r="T1203" s="231"/>
      <c r="AT1203" s="232" t="s">
        <v>191</v>
      </c>
      <c r="AU1203" s="232" t="s">
        <v>85</v>
      </c>
      <c r="AV1203" s="13" t="s">
        <v>85</v>
      </c>
      <c r="AW1203" s="13" t="s">
        <v>32</v>
      </c>
      <c r="AX1203" s="13" t="s">
        <v>76</v>
      </c>
      <c r="AY1203" s="232" t="s">
        <v>182</v>
      </c>
    </row>
    <row r="1204" spans="1:65" s="13" customFormat="1">
      <c r="B1204" s="221"/>
      <c r="C1204" s="222"/>
      <c r="D1204" s="223" t="s">
        <v>191</v>
      </c>
      <c r="E1204" s="224" t="s">
        <v>1</v>
      </c>
      <c r="F1204" s="225" t="s">
        <v>1603</v>
      </c>
      <c r="G1204" s="222"/>
      <c r="H1204" s="226">
        <v>48.432000000000002</v>
      </c>
      <c r="I1204" s="227"/>
      <c r="J1204" s="222"/>
      <c r="K1204" s="222"/>
      <c r="L1204" s="228"/>
      <c r="M1204" s="229"/>
      <c r="N1204" s="230"/>
      <c r="O1204" s="230"/>
      <c r="P1204" s="230"/>
      <c r="Q1204" s="230"/>
      <c r="R1204" s="230"/>
      <c r="S1204" s="230"/>
      <c r="T1204" s="231"/>
      <c r="AT1204" s="232" t="s">
        <v>191</v>
      </c>
      <c r="AU1204" s="232" t="s">
        <v>85</v>
      </c>
      <c r="AV1204" s="13" t="s">
        <v>85</v>
      </c>
      <c r="AW1204" s="13" t="s">
        <v>32</v>
      </c>
      <c r="AX1204" s="13" t="s">
        <v>76</v>
      </c>
      <c r="AY1204" s="232" t="s">
        <v>182</v>
      </c>
    </row>
    <row r="1205" spans="1:65" s="14" customFormat="1">
      <c r="B1205" s="233"/>
      <c r="C1205" s="234"/>
      <c r="D1205" s="223" t="s">
        <v>191</v>
      </c>
      <c r="E1205" s="235" t="s">
        <v>1</v>
      </c>
      <c r="F1205" s="236" t="s">
        <v>1769</v>
      </c>
      <c r="G1205" s="234"/>
      <c r="H1205" s="237">
        <v>81.744</v>
      </c>
      <c r="I1205" s="238"/>
      <c r="J1205" s="234"/>
      <c r="K1205" s="234"/>
      <c r="L1205" s="239"/>
      <c r="M1205" s="240"/>
      <c r="N1205" s="241"/>
      <c r="O1205" s="241"/>
      <c r="P1205" s="241"/>
      <c r="Q1205" s="241"/>
      <c r="R1205" s="241"/>
      <c r="S1205" s="241"/>
      <c r="T1205" s="242"/>
      <c r="AT1205" s="243" t="s">
        <v>191</v>
      </c>
      <c r="AU1205" s="243" t="s">
        <v>85</v>
      </c>
      <c r="AV1205" s="14" t="s">
        <v>195</v>
      </c>
      <c r="AW1205" s="14" t="s">
        <v>32</v>
      </c>
      <c r="AX1205" s="14" t="s">
        <v>76</v>
      </c>
      <c r="AY1205" s="243" t="s">
        <v>182</v>
      </c>
    </row>
    <row r="1206" spans="1:65" s="13" customFormat="1" ht="22.5">
      <c r="B1206" s="221"/>
      <c r="C1206" s="222"/>
      <c r="D1206" s="223" t="s">
        <v>191</v>
      </c>
      <c r="E1206" s="224" t="s">
        <v>1</v>
      </c>
      <c r="F1206" s="225" t="s">
        <v>1754</v>
      </c>
      <c r="G1206" s="222"/>
      <c r="H1206" s="226">
        <v>85.091999999999999</v>
      </c>
      <c r="I1206" s="227"/>
      <c r="J1206" s="222"/>
      <c r="K1206" s="222"/>
      <c r="L1206" s="228"/>
      <c r="M1206" s="229"/>
      <c r="N1206" s="230"/>
      <c r="O1206" s="230"/>
      <c r="P1206" s="230"/>
      <c r="Q1206" s="230"/>
      <c r="R1206" s="230"/>
      <c r="S1206" s="230"/>
      <c r="T1206" s="231"/>
      <c r="AT1206" s="232" t="s">
        <v>191</v>
      </c>
      <c r="AU1206" s="232" t="s">
        <v>85</v>
      </c>
      <c r="AV1206" s="13" t="s">
        <v>85</v>
      </c>
      <c r="AW1206" s="13" t="s">
        <v>32</v>
      </c>
      <c r="AX1206" s="13" t="s">
        <v>76</v>
      </c>
      <c r="AY1206" s="232" t="s">
        <v>182</v>
      </c>
    </row>
    <row r="1207" spans="1:65" s="13" customFormat="1" ht="22.5">
      <c r="B1207" s="221"/>
      <c r="C1207" s="222"/>
      <c r="D1207" s="223" t="s">
        <v>191</v>
      </c>
      <c r="E1207" s="224" t="s">
        <v>1</v>
      </c>
      <c r="F1207" s="225" t="s">
        <v>1755</v>
      </c>
      <c r="G1207" s="222"/>
      <c r="H1207" s="226">
        <v>121.29</v>
      </c>
      <c r="I1207" s="227"/>
      <c r="J1207" s="222"/>
      <c r="K1207" s="222"/>
      <c r="L1207" s="228"/>
      <c r="M1207" s="229"/>
      <c r="N1207" s="230"/>
      <c r="O1207" s="230"/>
      <c r="P1207" s="230"/>
      <c r="Q1207" s="230"/>
      <c r="R1207" s="230"/>
      <c r="S1207" s="230"/>
      <c r="T1207" s="231"/>
      <c r="AT1207" s="232" t="s">
        <v>191</v>
      </c>
      <c r="AU1207" s="232" t="s">
        <v>85</v>
      </c>
      <c r="AV1207" s="13" t="s">
        <v>85</v>
      </c>
      <c r="AW1207" s="13" t="s">
        <v>32</v>
      </c>
      <c r="AX1207" s="13" t="s">
        <v>76</v>
      </c>
      <c r="AY1207" s="232" t="s">
        <v>182</v>
      </c>
    </row>
    <row r="1208" spans="1:65" s="14" customFormat="1">
      <c r="B1208" s="233"/>
      <c r="C1208" s="234"/>
      <c r="D1208" s="223" t="s">
        <v>191</v>
      </c>
      <c r="E1208" s="235" t="s">
        <v>1</v>
      </c>
      <c r="F1208" s="236" t="s">
        <v>1770</v>
      </c>
      <c r="G1208" s="234"/>
      <c r="H1208" s="237">
        <v>206.38200000000001</v>
      </c>
      <c r="I1208" s="238"/>
      <c r="J1208" s="234"/>
      <c r="K1208" s="234"/>
      <c r="L1208" s="239"/>
      <c r="M1208" s="240"/>
      <c r="N1208" s="241"/>
      <c r="O1208" s="241"/>
      <c r="P1208" s="241"/>
      <c r="Q1208" s="241"/>
      <c r="R1208" s="241"/>
      <c r="S1208" s="241"/>
      <c r="T1208" s="242"/>
      <c r="AT1208" s="243" t="s">
        <v>191</v>
      </c>
      <c r="AU1208" s="243" t="s">
        <v>85</v>
      </c>
      <c r="AV1208" s="14" t="s">
        <v>195</v>
      </c>
      <c r="AW1208" s="14" t="s">
        <v>32</v>
      </c>
      <c r="AX1208" s="14" t="s">
        <v>76</v>
      </c>
      <c r="AY1208" s="243" t="s">
        <v>182</v>
      </c>
    </row>
    <row r="1209" spans="1:65" s="13" customFormat="1">
      <c r="B1209" s="221"/>
      <c r="C1209" s="222"/>
      <c r="D1209" s="223" t="s">
        <v>191</v>
      </c>
      <c r="E1209" s="224" t="s">
        <v>1</v>
      </c>
      <c r="F1209" s="225" t="s">
        <v>1771</v>
      </c>
      <c r="G1209" s="222"/>
      <c r="H1209" s="226">
        <v>99.936000000000007</v>
      </c>
      <c r="I1209" s="227"/>
      <c r="J1209" s="222"/>
      <c r="K1209" s="222"/>
      <c r="L1209" s="228"/>
      <c r="M1209" s="229"/>
      <c r="N1209" s="230"/>
      <c r="O1209" s="230"/>
      <c r="P1209" s="230"/>
      <c r="Q1209" s="230"/>
      <c r="R1209" s="230"/>
      <c r="S1209" s="230"/>
      <c r="T1209" s="231"/>
      <c r="AT1209" s="232" t="s">
        <v>191</v>
      </c>
      <c r="AU1209" s="232" t="s">
        <v>85</v>
      </c>
      <c r="AV1209" s="13" t="s">
        <v>85</v>
      </c>
      <c r="AW1209" s="13" t="s">
        <v>32</v>
      </c>
      <c r="AX1209" s="13" t="s">
        <v>76</v>
      </c>
      <c r="AY1209" s="232" t="s">
        <v>182</v>
      </c>
    </row>
    <row r="1210" spans="1:65" s="13" customFormat="1">
      <c r="B1210" s="221"/>
      <c r="C1210" s="222"/>
      <c r="D1210" s="223" t="s">
        <v>191</v>
      </c>
      <c r="E1210" s="224" t="s">
        <v>1</v>
      </c>
      <c r="F1210" s="225" t="s">
        <v>1772</v>
      </c>
      <c r="G1210" s="222"/>
      <c r="H1210" s="226">
        <v>145.29599999999999</v>
      </c>
      <c r="I1210" s="227"/>
      <c r="J1210" s="222"/>
      <c r="K1210" s="222"/>
      <c r="L1210" s="228"/>
      <c r="M1210" s="229"/>
      <c r="N1210" s="230"/>
      <c r="O1210" s="230"/>
      <c r="P1210" s="230"/>
      <c r="Q1210" s="230"/>
      <c r="R1210" s="230"/>
      <c r="S1210" s="230"/>
      <c r="T1210" s="231"/>
      <c r="AT1210" s="232" t="s">
        <v>191</v>
      </c>
      <c r="AU1210" s="232" t="s">
        <v>85</v>
      </c>
      <c r="AV1210" s="13" t="s">
        <v>85</v>
      </c>
      <c r="AW1210" s="13" t="s">
        <v>32</v>
      </c>
      <c r="AX1210" s="13" t="s">
        <v>76</v>
      </c>
      <c r="AY1210" s="232" t="s">
        <v>182</v>
      </c>
    </row>
    <row r="1211" spans="1:65" s="14" customFormat="1">
      <c r="B1211" s="233"/>
      <c r="C1211" s="234"/>
      <c r="D1211" s="223" t="s">
        <v>191</v>
      </c>
      <c r="E1211" s="235" t="s">
        <v>1</v>
      </c>
      <c r="F1211" s="236" t="s">
        <v>1773</v>
      </c>
      <c r="G1211" s="234"/>
      <c r="H1211" s="237">
        <v>245.232</v>
      </c>
      <c r="I1211" s="238"/>
      <c r="J1211" s="234"/>
      <c r="K1211" s="234"/>
      <c r="L1211" s="239"/>
      <c r="M1211" s="240"/>
      <c r="N1211" s="241"/>
      <c r="O1211" s="241"/>
      <c r="P1211" s="241"/>
      <c r="Q1211" s="241"/>
      <c r="R1211" s="241"/>
      <c r="S1211" s="241"/>
      <c r="T1211" s="242"/>
      <c r="AT1211" s="243" t="s">
        <v>191</v>
      </c>
      <c r="AU1211" s="243" t="s">
        <v>85</v>
      </c>
      <c r="AV1211" s="14" t="s">
        <v>195</v>
      </c>
      <c r="AW1211" s="14" t="s">
        <v>32</v>
      </c>
      <c r="AX1211" s="14" t="s">
        <v>76</v>
      </c>
      <c r="AY1211" s="243" t="s">
        <v>182</v>
      </c>
    </row>
    <row r="1212" spans="1:65" s="13" customFormat="1" ht="22.5">
      <c r="B1212" s="221"/>
      <c r="C1212" s="222"/>
      <c r="D1212" s="223" t="s">
        <v>191</v>
      </c>
      <c r="E1212" s="224" t="s">
        <v>1</v>
      </c>
      <c r="F1212" s="225" t="s">
        <v>1774</v>
      </c>
      <c r="G1212" s="222"/>
      <c r="H1212" s="226">
        <v>255.27600000000001</v>
      </c>
      <c r="I1212" s="227"/>
      <c r="J1212" s="222"/>
      <c r="K1212" s="222"/>
      <c r="L1212" s="228"/>
      <c r="M1212" s="229"/>
      <c r="N1212" s="230"/>
      <c r="O1212" s="230"/>
      <c r="P1212" s="230"/>
      <c r="Q1212" s="230"/>
      <c r="R1212" s="230"/>
      <c r="S1212" s="230"/>
      <c r="T1212" s="231"/>
      <c r="AT1212" s="232" t="s">
        <v>191</v>
      </c>
      <c r="AU1212" s="232" t="s">
        <v>85</v>
      </c>
      <c r="AV1212" s="13" t="s">
        <v>85</v>
      </c>
      <c r="AW1212" s="13" t="s">
        <v>32</v>
      </c>
      <c r="AX1212" s="13" t="s">
        <v>76</v>
      </c>
      <c r="AY1212" s="232" t="s">
        <v>182</v>
      </c>
    </row>
    <row r="1213" spans="1:65" s="13" customFormat="1" ht="22.5">
      <c r="B1213" s="221"/>
      <c r="C1213" s="222"/>
      <c r="D1213" s="223" t="s">
        <v>191</v>
      </c>
      <c r="E1213" s="224" t="s">
        <v>1</v>
      </c>
      <c r="F1213" s="225" t="s">
        <v>1775</v>
      </c>
      <c r="G1213" s="222"/>
      <c r="H1213" s="226">
        <v>363.87</v>
      </c>
      <c r="I1213" s="227"/>
      <c r="J1213" s="222"/>
      <c r="K1213" s="222"/>
      <c r="L1213" s="228"/>
      <c r="M1213" s="229"/>
      <c r="N1213" s="230"/>
      <c r="O1213" s="230"/>
      <c r="P1213" s="230"/>
      <c r="Q1213" s="230"/>
      <c r="R1213" s="230"/>
      <c r="S1213" s="230"/>
      <c r="T1213" s="231"/>
      <c r="AT1213" s="232" t="s">
        <v>191</v>
      </c>
      <c r="AU1213" s="232" t="s">
        <v>85</v>
      </c>
      <c r="AV1213" s="13" t="s">
        <v>85</v>
      </c>
      <c r="AW1213" s="13" t="s">
        <v>32</v>
      </c>
      <c r="AX1213" s="13" t="s">
        <v>76</v>
      </c>
      <c r="AY1213" s="232" t="s">
        <v>182</v>
      </c>
    </row>
    <row r="1214" spans="1:65" s="14" customFormat="1">
      <c r="B1214" s="233"/>
      <c r="C1214" s="234"/>
      <c r="D1214" s="223" t="s">
        <v>191</v>
      </c>
      <c r="E1214" s="235" t="s">
        <v>1</v>
      </c>
      <c r="F1214" s="236" t="s">
        <v>1776</v>
      </c>
      <c r="G1214" s="234"/>
      <c r="H1214" s="237">
        <v>619.14599999999996</v>
      </c>
      <c r="I1214" s="238"/>
      <c r="J1214" s="234"/>
      <c r="K1214" s="234"/>
      <c r="L1214" s="239"/>
      <c r="M1214" s="240"/>
      <c r="N1214" s="241"/>
      <c r="O1214" s="241"/>
      <c r="P1214" s="241"/>
      <c r="Q1214" s="241"/>
      <c r="R1214" s="241"/>
      <c r="S1214" s="241"/>
      <c r="T1214" s="242"/>
      <c r="AT1214" s="243" t="s">
        <v>191</v>
      </c>
      <c r="AU1214" s="243" t="s">
        <v>85</v>
      </c>
      <c r="AV1214" s="14" t="s">
        <v>195</v>
      </c>
      <c r="AW1214" s="14" t="s">
        <v>32</v>
      </c>
      <c r="AX1214" s="14" t="s">
        <v>76</v>
      </c>
      <c r="AY1214" s="243" t="s">
        <v>182</v>
      </c>
    </row>
    <row r="1215" spans="1:65" s="15" customFormat="1">
      <c r="B1215" s="244"/>
      <c r="C1215" s="245"/>
      <c r="D1215" s="223" t="s">
        <v>191</v>
      </c>
      <c r="E1215" s="246" t="s">
        <v>1</v>
      </c>
      <c r="F1215" s="247" t="s">
        <v>202</v>
      </c>
      <c r="G1215" s="245"/>
      <c r="H1215" s="248">
        <v>1229.48</v>
      </c>
      <c r="I1215" s="249"/>
      <c r="J1215" s="245"/>
      <c r="K1215" s="245"/>
      <c r="L1215" s="250"/>
      <c r="M1215" s="251"/>
      <c r="N1215" s="252"/>
      <c r="O1215" s="252"/>
      <c r="P1215" s="252"/>
      <c r="Q1215" s="252"/>
      <c r="R1215" s="252"/>
      <c r="S1215" s="252"/>
      <c r="T1215" s="253"/>
      <c r="AT1215" s="254" t="s">
        <v>191</v>
      </c>
      <c r="AU1215" s="254" t="s">
        <v>85</v>
      </c>
      <c r="AV1215" s="15" t="s">
        <v>189</v>
      </c>
      <c r="AW1215" s="15" t="s">
        <v>32</v>
      </c>
      <c r="AX1215" s="15" t="s">
        <v>83</v>
      </c>
      <c r="AY1215" s="254" t="s">
        <v>182</v>
      </c>
    </row>
    <row r="1216" spans="1:65" s="2" customFormat="1" ht="16.5" customHeight="1">
      <c r="A1216" s="34"/>
      <c r="B1216" s="35"/>
      <c r="C1216" s="255" t="s">
        <v>1777</v>
      </c>
      <c r="D1216" s="255" t="s">
        <v>309</v>
      </c>
      <c r="E1216" s="256" t="s">
        <v>1778</v>
      </c>
      <c r="F1216" s="257" t="s">
        <v>1779</v>
      </c>
      <c r="G1216" s="258" t="s">
        <v>1759</v>
      </c>
      <c r="H1216" s="259">
        <v>1967.1679999999999</v>
      </c>
      <c r="I1216" s="260"/>
      <c r="J1216" s="261">
        <f>ROUND(I1216*H1216,2)</f>
        <v>0</v>
      </c>
      <c r="K1216" s="257" t="s">
        <v>1</v>
      </c>
      <c r="L1216" s="262"/>
      <c r="M1216" s="263" t="s">
        <v>1</v>
      </c>
      <c r="N1216" s="264" t="s">
        <v>41</v>
      </c>
      <c r="O1216" s="71"/>
      <c r="P1216" s="217">
        <f>O1216*H1216</f>
        <v>0</v>
      </c>
      <c r="Q1216" s="217">
        <v>1E-3</v>
      </c>
      <c r="R1216" s="217">
        <f>Q1216*H1216</f>
        <v>1.967168</v>
      </c>
      <c r="S1216" s="217">
        <v>0</v>
      </c>
      <c r="T1216" s="218">
        <f>S1216*H1216</f>
        <v>0</v>
      </c>
      <c r="U1216" s="34"/>
      <c r="V1216" s="34"/>
      <c r="W1216" s="34"/>
      <c r="X1216" s="34"/>
      <c r="Y1216" s="34"/>
      <c r="Z1216" s="34"/>
      <c r="AA1216" s="34"/>
      <c r="AB1216" s="34"/>
      <c r="AC1216" s="34"/>
      <c r="AD1216" s="34"/>
      <c r="AE1216" s="34"/>
      <c r="AR1216" s="219" t="s">
        <v>380</v>
      </c>
      <c r="AT1216" s="219" t="s">
        <v>309</v>
      </c>
      <c r="AU1216" s="219" t="s">
        <v>85</v>
      </c>
      <c r="AY1216" s="17" t="s">
        <v>182</v>
      </c>
      <c r="BE1216" s="220">
        <f>IF(N1216="základní",J1216,0)</f>
        <v>0</v>
      </c>
      <c r="BF1216" s="220">
        <f>IF(N1216="snížená",J1216,0)</f>
        <v>0</v>
      </c>
      <c r="BG1216" s="220">
        <f>IF(N1216="zákl. přenesená",J1216,0)</f>
        <v>0</v>
      </c>
      <c r="BH1216" s="220">
        <f>IF(N1216="sníž. přenesená",J1216,0)</f>
        <v>0</v>
      </c>
      <c r="BI1216" s="220">
        <f>IF(N1216="nulová",J1216,0)</f>
        <v>0</v>
      </c>
      <c r="BJ1216" s="17" t="s">
        <v>83</v>
      </c>
      <c r="BK1216" s="220">
        <f>ROUND(I1216*H1216,2)</f>
        <v>0</v>
      </c>
      <c r="BL1216" s="17" t="s">
        <v>275</v>
      </c>
      <c r="BM1216" s="219" t="s">
        <v>1780</v>
      </c>
    </row>
    <row r="1217" spans="1:65" s="13" customFormat="1">
      <c r="B1217" s="221"/>
      <c r="C1217" s="222"/>
      <c r="D1217" s="223" t="s">
        <v>191</v>
      </c>
      <c r="E1217" s="222"/>
      <c r="F1217" s="225" t="s">
        <v>1781</v>
      </c>
      <c r="G1217" s="222"/>
      <c r="H1217" s="226">
        <v>1967.1679999999999</v>
      </c>
      <c r="I1217" s="227"/>
      <c r="J1217" s="222"/>
      <c r="K1217" s="222"/>
      <c r="L1217" s="228"/>
      <c r="M1217" s="229"/>
      <c r="N1217" s="230"/>
      <c r="O1217" s="230"/>
      <c r="P1217" s="230"/>
      <c r="Q1217" s="230"/>
      <c r="R1217" s="230"/>
      <c r="S1217" s="230"/>
      <c r="T1217" s="231"/>
      <c r="AT1217" s="232" t="s">
        <v>191</v>
      </c>
      <c r="AU1217" s="232" t="s">
        <v>85</v>
      </c>
      <c r="AV1217" s="13" t="s">
        <v>85</v>
      </c>
      <c r="AW1217" s="13" t="s">
        <v>4</v>
      </c>
      <c r="AX1217" s="13" t="s">
        <v>83</v>
      </c>
      <c r="AY1217" s="232" t="s">
        <v>182</v>
      </c>
    </row>
    <row r="1218" spans="1:65" s="2" customFormat="1" ht="16.5" customHeight="1">
      <c r="A1218" s="34"/>
      <c r="B1218" s="35"/>
      <c r="C1218" s="208" t="s">
        <v>1782</v>
      </c>
      <c r="D1218" s="208" t="s">
        <v>184</v>
      </c>
      <c r="E1218" s="209" t="s">
        <v>1783</v>
      </c>
      <c r="F1218" s="210" t="s">
        <v>1784</v>
      </c>
      <c r="G1218" s="211" t="s">
        <v>331</v>
      </c>
      <c r="H1218" s="212">
        <v>11.84</v>
      </c>
      <c r="I1218" s="213"/>
      <c r="J1218" s="214">
        <f>ROUND(I1218*H1218,2)</f>
        <v>0</v>
      </c>
      <c r="K1218" s="210" t="s">
        <v>188</v>
      </c>
      <c r="L1218" s="39"/>
      <c r="M1218" s="215" t="s">
        <v>1</v>
      </c>
      <c r="N1218" s="216" t="s">
        <v>41</v>
      </c>
      <c r="O1218" s="71"/>
      <c r="P1218" s="217">
        <f>O1218*H1218</f>
        <v>0</v>
      </c>
      <c r="Q1218" s="217">
        <v>0</v>
      </c>
      <c r="R1218" s="217">
        <f>Q1218*H1218</f>
        <v>0</v>
      </c>
      <c r="S1218" s="217">
        <v>0</v>
      </c>
      <c r="T1218" s="218">
        <f>S1218*H1218</f>
        <v>0</v>
      </c>
      <c r="U1218" s="34"/>
      <c r="V1218" s="34"/>
      <c r="W1218" s="34"/>
      <c r="X1218" s="34"/>
      <c r="Y1218" s="34"/>
      <c r="Z1218" s="34"/>
      <c r="AA1218" s="34"/>
      <c r="AB1218" s="34"/>
      <c r="AC1218" s="34"/>
      <c r="AD1218" s="34"/>
      <c r="AE1218" s="34"/>
      <c r="AR1218" s="219" t="s">
        <v>275</v>
      </c>
      <c r="AT1218" s="219" t="s">
        <v>184</v>
      </c>
      <c r="AU1218" s="219" t="s">
        <v>85</v>
      </c>
      <c r="AY1218" s="17" t="s">
        <v>182</v>
      </c>
      <c r="BE1218" s="220">
        <f>IF(N1218="základní",J1218,0)</f>
        <v>0</v>
      </c>
      <c r="BF1218" s="220">
        <f>IF(N1218="snížená",J1218,0)</f>
        <v>0</v>
      </c>
      <c r="BG1218" s="220">
        <f>IF(N1218="zákl. přenesená",J1218,0)</f>
        <v>0</v>
      </c>
      <c r="BH1218" s="220">
        <f>IF(N1218="sníž. přenesená",J1218,0)</f>
        <v>0</v>
      </c>
      <c r="BI1218" s="220">
        <f>IF(N1218="nulová",J1218,0)</f>
        <v>0</v>
      </c>
      <c r="BJ1218" s="17" t="s">
        <v>83</v>
      </c>
      <c r="BK1218" s="220">
        <f>ROUND(I1218*H1218,2)</f>
        <v>0</v>
      </c>
      <c r="BL1218" s="17" t="s">
        <v>275</v>
      </c>
      <c r="BM1218" s="219" t="s">
        <v>1785</v>
      </c>
    </row>
    <row r="1219" spans="1:65" s="13" customFormat="1">
      <c r="B1219" s="221"/>
      <c r="C1219" s="222"/>
      <c r="D1219" s="223" t="s">
        <v>191</v>
      </c>
      <c r="E1219" s="224" t="s">
        <v>1</v>
      </c>
      <c r="F1219" s="225" t="s">
        <v>1013</v>
      </c>
      <c r="G1219" s="222"/>
      <c r="H1219" s="226">
        <v>11.84</v>
      </c>
      <c r="I1219" s="227"/>
      <c r="J1219" s="222"/>
      <c r="K1219" s="222"/>
      <c r="L1219" s="228"/>
      <c r="M1219" s="229"/>
      <c r="N1219" s="230"/>
      <c r="O1219" s="230"/>
      <c r="P1219" s="230"/>
      <c r="Q1219" s="230"/>
      <c r="R1219" s="230"/>
      <c r="S1219" s="230"/>
      <c r="T1219" s="231"/>
      <c r="AT1219" s="232" t="s">
        <v>191</v>
      </c>
      <c r="AU1219" s="232" t="s">
        <v>85</v>
      </c>
      <c r="AV1219" s="13" t="s">
        <v>85</v>
      </c>
      <c r="AW1219" s="13" t="s">
        <v>32</v>
      </c>
      <c r="AX1219" s="13" t="s">
        <v>83</v>
      </c>
      <c r="AY1219" s="232" t="s">
        <v>182</v>
      </c>
    </row>
    <row r="1220" spans="1:65" s="2" customFormat="1" ht="21.75" customHeight="1">
      <c r="A1220" s="34"/>
      <c r="B1220" s="35"/>
      <c r="C1220" s="255" t="s">
        <v>1786</v>
      </c>
      <c r="D1220" s="255" t="s">
        <v>309</v>
      </c>
      <c r="E1220" s="256" t="s">
        <v>1787</v>
      </c>
      <c r="F1220" s="257" t="s">
        <v>1788</v>
      </c>
      <c r="G1220" s="258" t="s">
        <v>1759</v>
      </c>
      <c r="H1220" s="259">
        <v>52.095999999999997</v>
      </c>
      <c r="I1220" s="260"/>
      <c r="J1220" s="261">
        <f>ROUND(I1220*H1220,2)</f>
        <v>0</v>
      </c>
      <c r="K1220" s="257" t="s">
        <v>1</v>
      </c>
      <c r="L1220" s="262"/>
      <c r="M1220" s="263" t="s">
        <v>1</v>
      </c>
      <c r="N1220" s="264" t="s">
        <v>41</v>
      </c>
      <c r="O1220" s="71"/>
      <c r="P1220" s="217">
        <f>O1220*H1220</f>
        <v>0</v>
      </c>
      <c r="Q1220" s="217">
        <v>1E-3</v>
      </c>
      <c r="R1220" s="217">
        <f>Q1220*H1220</f>
        <v>5.2095999999999996E-2</v>
      </c>
      <c r="S1220" s="217">
        <v>0</v>
      </c>
      <c r="T1220" s="218">
        <f>S1220*H1220</f>
        <v>0</v>
      </c>
      <c r="U1220" s="34"/>
      <c r="V1220" s="34"/>
      <c r="W1220" s="34"/>
      <c r="X1220" s="34"/>
      <c r="Y1220" s="34"/>
      <c r="Z1220" s="34"/>
      <c r="AA1220" s="34"/>
      <c r="AB1220" s="34"/>
      <c r="AC1220" s="34"/>
      <c r="AD1220" s="34"/>
      <c r="AE1220" s="34"/>
      <c r="AR1220" s="219" t="s">
        <v>380</v>
      </c>
      <c r="AT1220" s="219" t="s">
        <v>309</v>
      </c>
      <c r="AU1220" s="219" t="s">
        <v>85</v>
      </c>
      <c r="AY1220" s="17" t="s">
        <v>182</v>
      </c>
      <c r="BE1220" s="220">
        <f>IF(N1220="základní",J1220,0)</f>
        <v>0</v>
      </c>
      <c r="BF1220" s="220">
        <f>IF(N1220="snížená",J1220,0)</f>
        <v>0</v>
      </c>
      <c r="BG1220" s="220">
        <f>IF(N1220="zákl. přenesená",J1220,0)</f>
        <v>0</v>
      </c>
      <c r="BH1220" s="220">
        <f>IF(N1220="sníž. přenesená",J1220,0)</f>
        <v>0</v>
      </c>
      <c r="BI1220" s="220">
        <f>IF(N1220="nulová",J1220,0)</f>
        <v>0</v>
      </c>
      <c r="BJ1220" s="17" t="s">
        <v>83</v>
      </c>
      <c r="BK1220" s="220">
        <f>ROUND(I1220*H1220,2)</f>
        <v>0</v>
      </c>
      <c r="BL1220" s="17" t="s">
        <v>275</v>
      </c>
      <c r="BM1220" s="219" t="s">
        <v>1789</v>
      </c>
    </row>
    <row r="1221" spans="1:65" s="13" customFormat="1">
      <c r="B1221" s="221"/>
      <c r="C1221" s="222"/>
      <c r="D1221" s="223" t="s">
        <v>191</v>
      </c>
      <c r="E1221" s="222"/>
      <c r="F1221" s="225" t="s">
        <v>1790</v>
      </c>
      <c r="G1221" s="222"/>
      <c r="H1221" s="226">
        <v>52.095999999999997</v>
      </c>
      <c r="I1221" s="227"/>
      <c r="J1221" s="222"/>
      <c r="K1221" s="222"/>
      <c r="L1221" s="228"/>
      <c r="M1221" s="229"/>
      <c r="N1221" s="230"/>
      <c r="O1221" s="230"/>
      <c r="P1221" s="230"/>
      <c r="Q1221" s="230"/>
      <c r="R1221" s="230"/>
      <c r="S1221" s="230"/>
      <c r="T1221" s="231"/>
      <c r="AT1221" s="232" t="s">
        <v>191</v>
      </c>
      <c r="AU1221" s="232" t="s">
        <v>85</v>
      </c>
      <c r="AV1221" s="13" t="s">
        <v>85</v>
      </c>
      <c r="AW1221" s="13" t="s">
        <v>4</v>
      </c>
      <c r="AX1221" s="13" t="s">
        <v>83</v>
      </c>
      <c r="AY1221" s="232" t="s">
        <v>182</v>
      </c>
    </row>
    <row r="1222" spans="1:65" s="2" customFormat="1" ht="16.5" customHeight="1">
      <c r="A1222" s="34"/>
      <c r="B1222" s="35"/>
      <c r="C1222" s="208" t="s">
        <v>1791</v>
      </c>
      <c r="D1222" s="208" t="s">
        <v>184</v>
      </c>
      <c r="E1222" s="209" t="s">
        <v>1792</v>
      </c>
      <c r="F1222" s="210" t="s">
        <v>1793</v>
      </c>
      <c r="G1222" s="211" t="s">
        <v>331</v>
      </c>
      <c r="H1222" s="212">
        <v>208.41399999999999</v>
      </c>
      <c r="I1222" s="213"/>
      <c r="J1222" s="214">
        <f>ROUND(I1222*H1222,2)</f>
        <v>0</v>
      </c>
      <c r="K1222" s="210" t="s">
        <v>188</v>
      </c>
      <c r="L1222" s="39"/>
      <c r="M1222" s="215" t="s">
        <v>1</v>
      </c>
      <c r="N1222" s="216" t="s">
        <v>41</v>
      </c>
      <c r="O1222" s="71"/>
      <c r="P1222" s="217">
        <f>O1222*H1222</f>
        <v>0</v>
      </c>
      <c r="Q1222" s="217">
        <v>4.0000000000000002E-4</v>
      </c>
      <c r="R1222" s="217">
        <f>Q1222*H1222</f>
        <v>8.3365599999999998E-2</v>
      </c>
      <c r="S1222" s="217">
        <v>0</v>
      </c>
      <c r="T1222" s="218">
        <f>S1222*H1222</f>
        <v>0</v>
      </c>
      <c r="U1222" s="34"/>
      <c r="V1222" s="34"/>
      <c r="W1222" s="34"/>
      <c r="X1222" s="34"/>
      <c r="Y1222" s="34"/>
      <c r="Z1222" s="34"/>
      <c r="AA1222" s="34"/>
      <c r="AB1222" s="34"/>
      <c r="AC1222" s="34"/>
      <c r="AD1222" s="34"/>
      <c r="AE1222" s="34"/>
      <c r="AR1222" s="219" t="s">
        <v>275</v>
      </c>
      <c r="AT1222" s="219" t="s">
        <v>184</v>
      </c>
      <c r="AU1222" s="219" t="s">
        <v>85</v>
      </c>
      <c r="AY1222" s="17" t="s">
        <v>182</v>
      </c>
      <c r="BE1222" s="220">
        <f>IF(N1222="základní",J1222,0)</f>
        <v>0</v>
      </c>
      <c r="BF1222" s="220">
        <f>IF(N1222="snížená",J1222,0)</f>
        <v>0</v>
      </c>
      <c r="BG1222" s="220">
        <f>IF(N1222="zákl. přenesená",J1222,0)</f>
        <v>0</v>
      </c>
      <c r="BH1222" s="220">
        <f>IF(N1222="sníž. přenesená",J1222,0)</f>
        <v>0</v>
      </c>
      <c r="BI1222" s="220">
        <f>IF(N1222="nulová",J1222,0)</f>
        <v>0</v>
      </c>
      <c r="BJ1222" s="17" t="s">
        <v>83</v>
      </c>
      <c r="BK1222" s="220">
        <f>ROUND(I1222*H1222,2)</f>
        <v>0</v>
      </c>
      <c r="BL1222" s="17" t="s">
        <v>275</v>
      </c>
      <c r="BM1222" s="219" t="s">
        <v>1794</v>
      </c>
    </row>
    <row r="1223" spans="1:65" s="13" customFormat="1">
      <c r="B1223" s="221"/>
      <c r="C1223" s="222"/>
      <c r="D1223" s="223" t="s">
        <v>191</v>
      </c>
      <c r="E1223" s="224" t="s">
        <v>1</v>
      </c>
      <c r="F1223" s="225" t="s">
        <v>1732</v>
      </c>
      <c r="G1223" s="222"/>
      <c r="H1223" s="226">
        <v>6.53</v>
      </c>
      <c r="I1223" s="227"/>
      <c r="J1223" s="222"/>
      <c r="K1223" s="222"/>
      <c r="L1223" s="228"/>
      <c r="M1223" s="229"/>
      <c r="N1223" s="230"/>
      <c r="O1223" s="230"/>
      <c r="P1223" s="230"/>
      <c r="Q1223" s="230"/>
      <c r="R1223" s="230"/>
      <c r="S1223" s="230"/>
      <c r="T1223" s="231"/>
      <c r="AT1223" s="232" t="s">
        <v>191</v>
      </c>
      <c r="AU1223" s="232" t="s">
        <v>85</v>
      </c>
      <c r="AV1223" s="13" t="s">
        <v>85</v>
      </c>
      <c r="AW1223" s="13" t="s">
        <v>32</v>
      </c>
      <c r="AX1223" s="13" t="s">
        <v>76</v>
      </c>
      <c r="AY1223" s="232" t="s">
        <v>182</v>
      </c>
    </row>
    <row r="1224" spans="1:65" s="13" customFormat="1" ht="22.5">
      <c r="B1224" s="221"/>
      <c r="C1224" s="222"/>
      <c r="D1224" s="223" t="s">
        <v>191</v>
      </c>
      <c r="E1224" s="224" t="s">
        <v>1</v>
      </c>
      <c r="F1224" s="225" t="s">
        <v>1058</v>
      </c>
      <c r="G1224" s="222"/>
      <c r="H1224" s="226">
        <v>65.356999999999999</v>
      </c>
      <c r="I1224" s="227"/>
      <c r="J1224" s="222"/>
      <c r="K1224" s="222"/>
      <c r="L1224" s="228"/>
      <c r="M1224" s="229"/>
      <c r="N1224" s="230"/>
      <c r="O1224" s="230"/>
      <c r="P1224" s="230"/>
      <c r="Q1224" s="230"/>
      <c r="R1224" s="230"/>
      <c r="S1224" s="230"/>
      <c r="T1224" s="231"/>
      <c r="AT1224" s="232" t="s">
        <v>191</v>
      </c>
      <c r="AU1224" s="232" t="s">
        <v>85</v>
      </c>
      <c r="AV1224" s="13" t="s">
        <v>85</v>
      </c>
      <c r="AW1224" s="13" t="s">
        <v>32</v>
      </c>
      <c r="AX1224" s="13" t="s">
        <v>76</v>
      </c>
      <c r="AY1224" s="232" t="s">
        <v>182</v>
      </c>
    </row>
    <row r="1225" spans="1:65" s="13" customFormat="1">
      <c r="B1225" s="221"/>
      <c r="C1225" s="222"/>
      <c r="D1225" s="223" t="s">
        <v>191</v>
      </c>
      <c r="E1225" s="224" t="s">
        <v>1</v>
      </c>
      <c r="F1225" s="225" t="s">
        <v>337</v>
      </c>
      <c r="G1225" s="222"/>
      <c r="H1225" s="226">
        <v>136.52699999999999</v>
      </c>
      <c r="I1225" s="227"/>
      <c r="J1225" s="222"/>
      <c r="K1225" s="222"/>
      <c r="L1225" s="228"/>
      <c r="M1225" s="229"/>
      <c r="N1225" s="230"/>
      <c r="O1225" s="230"/>
      <c r="P1225" s="230"/>
      <c r="Q1225" s="230"/>
      <c r="R1225" s="230"/>
      <c r="S1225" s="230"/>
      <c r="T1225" s="231"/>
      <c r="AT1225" s="232" t="s">
        <v>191</v>
      </c>
      <c r="AU1225" s="232" t="s">
        <v>85</v>
      </c>
      <c r="AV1225" s="13" t="s">
        <v>85</v>
      </c>
      <c r="AW1225" s="13" t="s">
        <v>32</v>
      </c>
      <c r="AX1225" s="13" t="s">
        <v>76</v>
      </c>
      <c r="AY1225" s="232" t="s">
        <v>182</v>
      </c>
    </row>
    <row r="1226" spans="1:65" s="14" customFormat="1">
      <c r="B1226" s="233"/>
      <c r="C1226" s="234"/>
      <c r="D1226" s="223" t="s">
        <v>191</v>
      </c>
      <c r="E1226" s="235" t="s">
        <v>1</v>
      </c>
      <c r="F1226" s="236" t="s">
        <v>1733</v>
      </c>
      <c r="G1226" s="234"/>
      <c r="H1226" s="237">
        <v>208.41399999999999</v>
      </c>
      <c r="I1226" s="238"/>
      <c r="J1226" s="234"/>
      <c r="K1226" s="234"/>
      <c r="L1226" s="239"/>
      <c r="M1226" s="240"/>
      <c r="N1226" s="241"/>
      <c r="O1226" s="241"/>
      <c r="P1226" s="241"/>
      <c r="Q1226" s="241"/>
      <c r="R1226" s="241"/>
      <c r="S1226" s="241"/>
      <c r="T1226" s="242"/>
      <c r="AT1226" s="243" t="s">
        <v>191</v>
      </c>
      <c r="AU1226" s="243" t="s">
        <v>85</v>
      </c>
      <c r="AV1226" s="14" t="s">
        <v>195</v>
      </c>
      <c r="AW1226" s="14" t="s">
        <v>32</v>
      </c>
      <c r="AX1226" s="14" t="s">
        <v>83</v>
      </c>
      <c r="AY1226" s="243" t="s">
        <v>182</v>
      </c>
    </row>
    <row r="1227" spans="1:65" s="2" customFormat="1" ht="21.75" customHeight="1">
      <c r="A1227" s="34"/>
      <c r="B1227" s="35"/>
      <c r="C1227" s="255" t="s">
        <v>1795</v>
      </c>
      <c r="D1227" s="255" t="s">
        <v>309</v>
      </c>
      <c r="E1227" s="256" t="s">
        <v>1796</v>
      </c>
      <c r="F1227" s="257" t="s">
        <v>1797</v>
      </c>
      <c r="G1227" s="258" t="s">
        <v>331</v>
      </c>
      <c r="H1227" s="259">
        <v>239.67599999999999</v>
      </c>
      <c r="I1227" s="260"/>
      <c r="J1227" s="261">
        <f>ROUND(I1227*H1227,2)</f>
        <v>0</v>
      </c>
      <c r="K1227" s="257" t="s">
        <v>188</v>
      </c>
      <c r="L1227" s="262"/>
      <c r="M1227" s="263" t="s">
        <v>1</v>
      </c>
      <c r="N1227" s="264" t="s">
        <v>41</v>
      </c>
      <c r="O1227" s="71"/>
      <c r="P1227" s="217">
        <f>O1227*H1227</f>
        <v>0</v>
      </c>
      <c r="Q1227" s="217">
        <v>5.3E-3</v>
      </c>
      <c r="R1227" s="217">
        <f>Q1227*H1227</f>
        <v>1.2702827999999999</v>
      </c>
      <c r="S1227" s="217">
        <v>0</v>
      </c>
      <c r="T1227" s="218">
        <f>S1227*H1227</f>
        <v>0</v>
      </c>
      <c r="U1227" s="34"/>
      <c r="V1227" s="34"/>
      <c r="W1227" s="34"/>
      <c r="X1227" s="34"/>
      <c r="Y1227" s="34"/>
      <c r="Z1227" s="34"/>
      <c r="AA1227" s="34"/>
      <c r="AB1227" s="34"/>
      <c r="AC1227" s="34"/>
      <c r="AD1227" s="34"/>
      <c r="AE1227" s="34"/>
      <c r="AR1227" s="219" t="s">
        <v>380</v>
      </c>
      <c r="AT1227" s="219" t="s">
        <v>309</v>
      </c>
      <c r="AU1227" s="219" t="s">
        <v>85</v>
      </c>
      <c r="AY1227" s="17" t="s">
        <v>182</v>
      </c>
      <c r="BE1227" s="220">
        <f>IF(N1227="základní",J1227,0)</f>
        <v>0</v>
      </c>
      <c r="BF1227" s="220">
        <f>IF(N1227="snížená",J1227,0)</f>
        <v>0</v>
      </c>
      <c r="BG1227" s="220">
        <f>IF(N1227="zákl. přenesená",J1227,0)</f>
        <v>0</v>
      </c>
      <c r="BH1227" s="220">
        <f>IF(N1227="sníž. přenesená",J1227,0)</f>
        <v>0</v>
      </c>
      <c r="BI1227" s="220">
        <f>IF(N1227="nulová",J1227,0)</f>
        <v>0</v>
      </c>
      <c r="BJ1227" s="17" t="s">
        <v>83</v>
      </c>
      <c r="BK1227" s="220">
        <f>ROUND(I1227*H1227,2)</f>
        <v>0</v>
      </c>
      <c r="BL1227" s="17" t="s">
        <v>275</v>
      </c>
      <c r="BM1227" s="219" t="s">
        <v>1798</v>
      </c>
    </row>
    <row r="1228" spans="1:65" s="13" customFormat="1">
      <c r="B1228" s="221"/>
      <c r="C1228" s="222"/>
      <c r="D1228" s="223" t="s">
        <v>191</v>
      </c>
      <c r="E1228" s="222"/>
      <c r="F1228" s="225" t="s">
        <v>1799</v>
      </c>
      <c r="G1228" s="222"/>
      <c r="H1228" s="226">
        <v>239.67599999999999</v>
      </c>
      <c r="I1228" s="227"/>
      <c r="J1228" s="222"/>
      <c r="K1228" s="222"/>
      <c r="L1228" s="228"/>
      <c r="M1228" s="229"/>
      <c r="N1228" s="230"/>
      <c r="O1228" s="230"/>
      <c r="P1228" s="230"/>
      <c r="Q1228" s="230"/>
      <c r="R1228" s="230"/>
      <c r="S1228" s="230"/>
      <c r="T1228" s="231"/>
      <c r="AT1228" s="232" t="s">
        <v>191</v>
      </c>
      <c r="AU1228" s="232" t="s">
        <v>85</v>
      </c>
      <c r="AV1228" s="13" t="s">
        <v>85</v>
      </c>
      <c r="AW1228" s="13" t="s">
        <v>4</v>
      </c>
      <c r="AX1228" s="13" t="s">
        <v>83</v>
      </c>
      <c r="AY1228" s="232" t="s">
        <v>182</v>
      </c>
    </row>
    <row r="1229" spans="1:65" s="2" customFormat="1" ht="16.5" customHeight="1">
      <c r="A1229" s="34"/>
      <c r="B1229" s="35"/>
      <c r="C1229" s="208" t="s">
        <v>1800</v>
      </c>
      <c r="D1229" s="208" t="s">
        <v>184</v>
      </c>
      <c r="E1229" s="209" t="s">
        <v>1801</v>
      </c>
      <c r="F1229" s="210" t="s">
        <v>1802</v>
      </c>
      <c r="G1229" s="211" t="s">
        <v>331</v>
      </c>
      <c r="H1229" s="212">
        <v>12.25</v>
      </c>
      <c r="I1229" s="213"/>
      <c r="J1229" s="214">
        <f>ROUND(I1229*H1229,2)</f>
        <v>0</v>
      </c>
      <c r="K1229" s="210" t="s">
        <v>188</v>
      </c>
      <c r="L1229" s="39"/>
      <c r="M1229" s="215" t="s">
        <v>1</v>
      </c>
      <c r="N1229" s="216" t="s">
        <v>41</v>
      </c>
      <c r="O1229" s="71"/>
      <c r="P1229" s="217">
        <f>O1229*H1229</f>
        <v>0</v>
      </c>
      <c r="Q1229" s="217">
        <v>4.0000000000000002E-4</v>
      </c>
      <c r="R1229" s="217">
        <f>Q1229*H1229</f>
        <v>4.8999999999999998E-3</v>
      </c>
      <c r="S1229" s="217">
        <v>0</v>
      </c>
      <c r="T1229" s="218">
        <f>S1229*H1229</f>
        <v>0</v>
      </c>
      <c r="U1229" s="34"/>
      <c r="V1229" s="34"/>
      <c r="W1229" s="34"/>
      <c r="X1229" s="34"/>
      <c r="Y1229" s="34"/>
      <c r="Z1229" s="34"/>
      <c r="AA1229" s="34"/>
      <c r="AB1229" s="34"/>
      <c r="AC1229" s="34"/>
      <c r="AD1229" s="34"/>
      <c r="AE1229" s="34"/>
      <c r="AR1229" s="219" t="s">
        <v>275</v>
      </c>
      <c r="AT1229" s="219" t="s">
        <v>184</v>
      </c>
      <c r="AU1229" s="219" t="s">
        <v>85</v>
      </c>
      <c r="AY1229" s="17" t="s">
        <v>182</v>
      </c>
      <c r="BE1229" s="220">
        <f>IF(N1229="základní",J1229,0)</f>
        <v>0</v>
      </c>
      <c r="BF1229" s="220">
        <f>IF(N1229="snížená",J1229,0)</f>
        <v>0</v>
      </c>
      <c r="BG1229" s="220">
        <f>IF(N1229="zákl. přenesená",J1229,0)</f>
        <v>0</v>
      </c>
      <c r="BH1229" s="220">
        <f>IF(N1229="sníž. přenesená",J1229,0)</f>
        <v>0</v>
      </c>
      <c r="BI1229" s="220">
        <f>IF(N1229="nulová",J1229,0)</f>
        <v>0</v>
      </c>
      <c r="BJ1229" s="17" t="s">
        <v>83</v>
      </c>
      <c r="BK1229" s="220">
        <f>ROUND(I1229*H1229,2)</f>
        <v>0</v>
      </c>
      <c r="BL1229" s="17" t="s">
        <v>275</v>
      </c>
      <c r="BM1229" s="219" t="s">
        <v>1803</v>
      </c>
    </row>
    <row r="1230" spans="1:65" s="13" customFormat="1">
      <c r="B1230" s="221"/>
      <c r="C1230" s="222"/>
      <c r="D1230" s="223" t="s">
        <v>191</v>
      </c>
      <c r="E1230" s="224" t="s">
        <v>1</v>
      </c>
      <c r="F1230" s="225" t="s">
        <v>1743</v>
      </c>
      <c r="G1230" s="222"/>
      <c r="H1230" s="226">
        <v>12.25</v>
      </c>
      <c r="I1230" s="227"/>
      <c r="J1230" s="222"/>
      <c r="K1230" s="222"/>
      <c r="L1230" s="228"/>
      <c r="M1230" s="229"/>
      <c r="N1230" s="230"/>
      <c r="O1230" s="230"/>
      <c r="P1230" s="230"/>
      <c r="Q1230" s="230"/>
      <c r="R1230" s="230"/>
      <c r="S1230" s="230"/>
      <c r="T1230" s="231"/>
      <c r="AT1230" s="232" t="s">
        <v>191</v>
      </c>
      <c r="AU1230" s="232" t="s">
        <v>85</v>
      </c>
      <c r="AV1230" s="13" t="s">
        <v>85</v>
      </c>
      <c r="AW1230" s="13" t="s">
        <v>32</v>
      </c>
      <c r="AX1230" s="13" t="s">
        <v>83</v>
      </c>
      <c r="AY1230" s="232" t="s">
        <v>182</v>
      </c>
    </row>
    <row r="1231" spans="1:65" s="2" customFormat="1" ht="21.75" customHeight="1">
      <c r="A1231" s="34"/>
      <c r="B1231" s="35"/>
      <c r="C1231" s="255" t="s">
        <v>1804</v>
      </c>
      <c r="D1231" s="255" t="s">
        <v>309</v>
      </c>
      <c r="E1231" s="256" t="s">
        <v>1796</v>
      </c>
      <c r="F1231" s="257" t="s">
        <v>1797</v>
      </c>
      <c r="G1231" s="258" t="s">
        <v>331</v>
      </c>
      <c r="H1231" s="259">
        <v>14.7</v>
      </c>
      <c r="I1231" s="260"/>
      <c r="J1231" s="261">
        <f>ROUND(I1231*H1231,2)</f>
        <v>0</v>
      </c>
      <c r="K1231" s="257" t="s">
        <v>188</v>
      </c>
      <c r="L1231" s="262"/>
      <c r="M1231" s="263" t="s">
        <v>1</v>
      </c>
      <c r="N1231" s="264" t="s">
        <v>41</v>
      </c>
      <c r="O1231" s="71"/>
      <c r="P1231" s="217">
        <f>O1231*H1231</f>
        <v>0</v>
      </c>
      <c r="Q1231" s="217">
        <v>5.3E-3</v>
      </c>
      <c r="R1231" s="217">
        <f>Q1231*H1231</f>
        <v>7.7909999999999993E-2</v>
      </c>
      <c r="S1231" s="217">
        <v>0</v>
      </c>
      <c r="T1231" s="218">
        <f>S1231*H1231</f>
        <v>0</v>
      </c>
      <c r="U1231" s="34"/>
      <c r="V1231" s="34"/>
      <c r="W1231" s="34"/>
      <c r="X1231" s="34"/>
      <c r="Y1231" s="34"/>
      <c r="Z1231" s="34"/>
      <c r="AA1231" s="34"/>
      <c r="AB1231" s="34"/>
      <c r="AC1231" s="34"/>
      <c r="AD1231" s="34"/>
      <c r="AE1231" s="34"/>
      <c r="AR1231" s="219" t="s">
        <v>380</v>
      </c>
      <c r="AT1231" s="219" t="s">
        <v>309</v>
      </c>
      <c r="AU1231" s="219" t="s">
        <v>85</v>
      </c>
      <c r="AY1231" s="17" t="s">
        <v>182</v>
      </c>
      <c r="BE1231" s="220">
        <f>IF(N1231="základní",J1231,0)</f>
        <v>0</v>
      </c>
      <c r="BF1231" s="220">
        <f>IF(N1231="snížená",J1231,0)</f>
        <v>0</v>
      </c>
      <c r="BG1231" s="220">
        <f>IF(N1231="zákl. přenesená",J1231,0)</f>
        <v>0</v>
      </c>
      <c r="BH1231" s="220">
        <f>IF(N1231="sníž. přenesená",J1231,0)</f>
        <v>0</v>
      </c>
      <c r="BI1231" s="220">
        <f>IF(N1231="nulová",J1231,0)</f>
        <v>0</v>
      </c>
      <c r="BJ1231" s="17" t="s">
        <v>83</v>
      </c>
      <c r="BK1231" s="220">
        <f>ROUND(I1231*H1231,2)</f>
        <v>0</v>
      </c>
      <c r="BL1231" s="17" t="s">
        <v>275</v>
      </c>
      <c r="BM1231" s="219" t="s">
        <v>1805</v>
      </c>
    </row>
    <row r="1232" spans="1:65" s="13" customFormat="1">
      <c r="B1232" s="221"/>
      <c r="C1232" s="222"/>
      <c r="D1232" s="223" t="s">
        <v>191</v>
      </c>
      <c r="E1232" s="224" t="s">
        <v>1</v>
      </c>
      <c r="F1232" s="225" t="s">
        <v>1806</v>
      </c>
      <c r="G1232" s="222"/>
      <c r="H1232" s="226">
        <v>14.7</v>
      </c>
      <c r="I1232" s="227"/>
      <c r="J1232" s="222"/>
      <c r="K1232" s="222"/>
      <c r="L1232" s="228"/>
      <c r="M1232" s="229"/>
      <c r="N1232" s="230"/>
      <c r="O1232" s="230"/>
      <c r="P1232" s="230"/>
      <c r="Q1232" s="230"/>
      <c r="R1232" s="230"/>
      <c r="S1232" s="230"/>
      <c r="T1232" s="231"/>
      <c r="AT1232" s="232" t="s">
        <v>191</v>
      </c>
      <c r="AU1232" s="232" t="s">
        <v>85</v>
      </c>
      <c r="AV1232" s="13" t="s">
        <v>85</v>
      </c>
      <c r="AW1232" s="13" t="s">
        <v>32</v>
      </c>
      <c r="AX1232" s="13" t="s">
        <v>83</v>
      </c>
      <c r="AY1232" s="232" t="s">
        <v>182</v>
      </c>
    </row>
    <row r="1233" spans="1:65" s="2" customFormat="1" ht="16.5" customHeight="1">
      <c r="A1233" s="34"/>
      <c r="B1233" s="35"/>
      <c r="C1233" s="208" t="s">
        <v>1807</v>
      </c>
      <c r="D1233" s="208" t="s">
        <v>184</v>
      </c>
      <c r="E1233" s="209" t="s">
        <v>1808</v>
      </c>
      <c r="F1233" s="210" t="s">
        <v>1809</v>
      </c>
      <c r="G1233" s="211" t="s">
        <v>331</v>
      </c>
      <c r="H1233" s="212">
        <v>11.84</v>
      </c>
      <c r="I1233" s="213"/>
      <c r="J1233" s="214">
        <f>ROUND(I1233*H1233,2)</f>
        <v>0</v>
      </c>
      <c r="K1233" s="210" t="s">
        <v>188</v>
      </c>
      <c r="L1233" s="39"/>
      <c r="M1233" s="215" t="s">
        <v>1</v>
      </c>
      <c r="N1233" s="216" t="s">
        <v>41</v>
      </c>
      <c r="O1233" s="71"/>
      <c r="P1233" s="217">
        <f>O1233*H1233</f>
        <v>0</v>
      </c>
      <c r="Q1233" s="217">
        <v>7.6000000000000004E-4</v>
      </c>
      <c r="R1233" s="217">
        <f>Q1233*H1233</f>
        <v>8.9984000000000001E-3</v>
      </c>
      <c r="S1233" s="217">
        <v>0</v>
      </c>
      <c r="T1233" s="218">
        <f>S1233*H1233</f>
        <v>0</v>
      </c>
      <c r="U1233" s="34"/>
      <c r="V1233" s="34"/>
      <c r="W1233" s="34"/>
      <c r="X1233" s="34"/>
      <c r="Y1233" s="34"/>
      <c r="Z1233" s="34"/>
      <c r="AA1233" s="34"/>
      <c r="AB1233" s="34"/>
      <c r="AC1233" s="34"/>
      <c r="AD1233" s="34"/>
      <c r="AE1233" s="34"/>
      <c r="AR1233" s="219" t="s">
        <v>275</v>
      </c>
      <c r="AT1233" s="219" t="s">
        <v>184</v>
      </c>
      <c r="AU1233" s="219" t="s">
        <v>85</v>
      </c>
      <c r="AY1233" s="17" t="s">
        <v>182</v>
      </c>
      <c r="BE1233" s="220">
        <f>IF(N1233="základní",J1233,0)</f>
        <v>0</v>
      </c>
      <c r="BF1233" s="220">
        <f>IF(N1233="snížená",J1233,0)</f>
        <v>0</v>
      </c>
      <c r="BG1233" s="220">
        <f>IF(N1233="zákl. přenesená",J1233,0)</f>
        <v>0</v>
      </c>
      <c r="BH1233" s="220">
        <f>IF(N1233="sníž. přenesená",J1233,0)</f>
        <v>0</v>
      </c>
      <c r="BI1233" s="220">
        <f>IF(N1233="nulová",J1233,0)</f>
        <v>0</v>
      </c>
      <c r="BJ1233" s="17" t="s">
        <v>83</v>
      </c>
      <c r="BK1233" s="220">
        <f>ROUND(I1233*H1233,2)</f>
        <v>0</v>
      </c>
      <c r="BL1233" s="17" t="s">
        <v>275</v>
      </c>
      <c r="BM1233" s="219" t="s">
        <v>1810</v>
      </c>
    </row>
    <row r="1234" spans="1:65" s="13" customFormat="1">
      <c r="B1234" s="221"/>
      <c r="C1234" s="222"/>
      <c r="D1234" s="223" t="s">
        <v>191</v>
      </c>
      <c r="E1234" s="224" t="s">
        <v>1</v>
      </c>
      <c r="F1234" s="225" t="s">
        <v>1811</v>
      </c>
      <c r="G1234" s="222"/>
      <c r="H1234" s="226">
        <v>11.84</v>
      </c>
      <c r="I1234" s="227"/>
      <c r="J1234" s="222"/>
      <c r="K1234" s="222"/>
      <c r="L1234" s="228"/>
      <c r="M1234" s="229"/>
      <c r="N1234" s="230"/>
      <c r="O1234" s="230"/>
      <c r="P1234" s="230"/>
      <c r="Q1234" s="230"/>
      <c r="R1234" s="230"/>
      <c r="S1234" s="230"/>
      <c r="T1234" s="231"/>
      <c r="AT1234" s="232" t="s">
        <v>191</v>
      </c>
      <c r="AU1234" s="232" t="s">
        <v>85</v>
      </c>
      <c r="AV1234" s="13" t="s">
        <v>85</v>
      </c>
      <c r="AW1234" s="13" t="s">
        <v>32</v>
      </c>
      <c r="AX1234" s="13" t="s">
        <v>83</v>
      </c>
      <c r="AY1234" s="232" t="s">
        <v>182</v>
      </c>
    </row>
    <row r="1235" spans="1:65" s="2" customFormat="1" ht="16.5" customHeight="1">
      <c r="A1235" s="34"/>
      <c r="B1235" s="35"/>
      <c r="C1235" s="208" t="s">
        <v>1812</v>
      </c>
      <c r="D1235" s="208" t="s">
        <v>184</v>
      </c>
      <c r="E1235" s="209" t="s">
        <v>1813</v>
      </c>
      <c r="F1235" s="210" t="s">
        <v>1814</v>
      </c>
      <c r="G1235" s="211" t="s">
        <v>360</v>
      </c>
      <c r="H1235" s="212">
        <v>6.2</v>
      </c>
      <c r="I1235" s="213"/>
      <c r="J1235" s="214">
        <f>ROUND(I1235*H1235,2)</f>
        <v>0</v>
      </c>
      <c r="K1235" s="210" t="s">
        <v>188</v>
      </c>
      <c r="L1235" s="39"/>
      <c r="M1235" s="215" t="s">
        <v>1</v>
      </c>
      <c r="N1235" s="216" t="s">
        <v>41</v>
      </c>
      <c r="O1235" s="71"/>
      <c r="P1235" s="217">
        <f>O1235*H1235</f>
        <v>0</v>
      </c>
      <c r="Q1235" s="217">
        <v>1.6000000000000001E-4</v>
      </c>
      <c r="R1235" s="217">
        <f>Q1235*H1235</f>
        <v>9.9200000000000004E-4</v>
      </c>
      <c r="S1235" s="217">
        <v>0</v>
      </c>
      <c r="T1235" s="218">
        <f>S1235*H1235</f>
        <v>0</v>
      </c>
      <c r="U1235" s="34"/>
      <c r="V1235" s="34"/>
      <c r="W1235" s="34"/>
      <c r="X1235" s="34"/>
      <c r="Y1235" s="34"/>
      <c r="Z1235" s="34"/>
      <c r="AA1235" s="34"/>
      <c r="AB1235" s="34"/>
      <c r="AC1235" s="34"/>
      <c r="AD1235" s="34"/>
      <c r="AE1235" s="34"/>
      <c r="AR1235" s="219" t="s">
        <v>275</v>
      </c>
      <c r="AT1235" s="219" t="s">
        <v>184</v>
      </c>
      <c r="AU1235" s="219" t="s">
        <v>85</v>
      </c>
      <c r="AY1235" s="17" t="s">
        <v>182</v>
      </c>
      <c r="BE1235" s="220">
        <f>IF(N1235="základní",J1235,0)</f>
        <v>0</v>
      </c>
      <c r="BF1235" s="220">
        <f>IF(N1235="snížená",J1235,0)</f>
        <v>0</v>
      </c>
      <c r="BG1235" s="220">
        <f>IF(N1235="zákl. přenesená",J1235,0)</f>
        <v>0</v>
      </c>
      <c r="BH1235" s="220">
        <f>IF(N1235="sníž. přenesená",J1235,0)</f>
        <v>0</v>
      </c>
      <c r="BI1235" s="220">
        <f>IF(N1235="nulová",J1235,0)</f>
        <v>0</v>
      </c>
      <c r="BJ1235" s="17" t="s">
        <v>83</v>
      </c>
      <c r="BK1235" s="220">
        <f>ROUND(I1235*H1235,2)</f>
        <v>0</v>
      </c>
      <c r="BL1235" s="17" t="s">
        <v>275</v>
      </c>
      <c r="BM1235" s="219" t="s">
        <v>1815</v>
      </c>
    </row>
    <row r="1236" spans="1:65" s="13" customFormat="1">
      <c r="B1236" s="221"/>
      <c r="C1236" s="222"/>
      <c r="D1236" s="223" t="s">
        <v>191</v>
      </c>
      <c r="E1236" s="224" t="s">
        <v>1</v>
      </c>
      <c r="F1236" s="225" t="s">
        <v>1816</v>
      </c>
      <c r="G1236" s="222"/>
      <c r="H1236" s="226">
        <v>6.2</v>
      </c>
      <c r="I1236" s="227"/>
      <c r="J1236" s="222"/>
      <c r="K1236" s="222"/>
      <c r="L1236" s="228"/>
      <c r="M1236" s="229"/>
      <c r="N1236" s="230"/>
      <c r="O1236" s="230"/>
      <c r="P1236" s="230"/>
      <c r="Q1236" s="230"/>
      <c r="R1236" s="230"/>
      <c r="S1236" s="230"/>
      <c r="T1236" s="231"/>
      <c r="AT1236" s="232" t="s">
        <v>191</v>
      </c>
      <c r="AU1236" s="232" t="s">
        <v>85</v>
      </c>
      <c r="AV1236" s="13" t="s">
        <v>85</v>
      </c>
      <c r="AW1236" s="13" t="s">
        <v>32</v>
      </c>
      <c r="AX1236" s="13" t="s">
        <v>83</v>
      </c>
      <c r="AY1236" s="232" t="s">
        <v>182</v>
      </c>
    </row>
    <row r="1237" spans="1:65" s="2" customFormat="1" ht="16.5" customHeight="1">
      <c r="A1237" s="34"/>
      <c r="B1237" s="35"/>
      <c r="C1237" s="208" t="s">
        <v>1817</v>
      </c>
      <c r="D1237" s="208" t="s">
        <v>184</v>
      </c>
      <c r="E1237" s="209" t="s">
        <v>1818</v>
      </c>
      <c r="F1237" s="210" t="s">
        <v>1819</v>
      </c>
      <c r="G1237" s="211" t="s">
        <v>331</v>
      </c>
      <c r="H1237" s="212">
        <v>316.25</v>
      </c>
      <c r="I1237" s="213"/>
      <c r="J1237" s="214">
        <f>ROUND(I1237*H1237,2)</f>
        <v>0</v>
      </c>
      <c r="K1237" s="210" t="s">
        <v>1</v>
      </c>
      <c r="L1237" s="39"/>
      <c r="M1237" s="215" t="s">
        <v>1</v>
      </c>
      <c r="N1237" s="216" t="s">
        <v>41</v>
      </c>
      <c r="O1237" s="71"/>
      <c r="P1237" s="217">
        <f>O1237*H1237</f>
        <v>0</v>
      </c>
      <c r="Q1237" s="217">
        <v>3.8999999999999999E-4</v>
      </c>
      <c r="R1237" s="217">
        <f>Q1237*H1237</f>
        <v>0.1233375</v>
      </c>
      <c r="S1237" s="217">
        <v>0</v>
      </c>
      <c r="T1237" s="218">
        <f>S1237*H1237</f>
        <v>0</v>
      </c>
      <c r="U1237" s="34"/>
      <c r="V1237" s="34"/>
      <c r="W1237" s="34"/>
      <c r="X1237" s="34"/>
      <c r="Y1237" s="34"/>
      <c r="Z1237" s="34"/>
      <c r="AA1237" s="34"/>
      <c r="AB1237" s="34"/>
      <c r="AC1237" s="34"/>
      <c r="AD1237" s="34"/>
      <c r="AE1237" s="34"/>
      <c r="AR1237" s="219" t="s">
        <v>275</v>
      </c>
      <c r="AT1237" s="219" t="s">
        <v>184</v>
      </c>
      <c r="AU1237" s="219" t="s">
        <v>85</v>
      </c>
      <c r="AY1237" s="17" t="s">
        <v>182</v>
      </c>
      <c r="BE1237" s="220">
        <f>IF(N1237="základní",J1237,0)</f>
        <v>0</v>
      </c>
      <c r="BF1237" s="220">
        <f>IF(N1237="snížená",J1237,0)</f>
        <v>0</v>
      </c>
      <c r="BG1237" s="220">
        <f>IF(N1237="zákl. přenesená",J1237,0)</f>
        <v>0</v>
      </c>
      <c r="BH1237" s="220">
        <f>IF(N1237="sníž. přenesená",J1237,0)</f>
        <v>0</v>
      </c>
      <c r="BI1237" s="220">
        <f>IF(N1237="nulová",J1237,0)</f>
        <v>0</v>
      </c>
      <c r="BJ1237" s="17" t="s">
        <v>83</v>
      </c>
      <c r="BK1237" s="220">
        <f>ROUND(I1237*H1237,2)</f>
        <v>0</v>
      </c>
      <c r="BL1237" s="17" t="s">
        <v>275</v>
      </c>
      <c r="BM1237" s="219" t="s">
        <v>1820</v>
      </c>
    </row>
    <row r="1238" spans="1:65" s="13" customFormat="1">
      <c r="B1238" s="221"/>
      <c r="C1238" s="222"/>
      <c r="D1238" s="223" t="s">
        <v>191</v>
      </c>
      <c r="E1238" s="224" t="s">
        <v>1</v>
      </c>
      <c r="F1238" s="225" t="s">
        <v>1013</v>
      </c>
      <c r="G1238" s="222"/>
      <c r="H1238" s="226">
        <v>11.84</v>
      </c>
      <c r="I1238" s="227"/>
      <c r="J1238" s="222"/>
      <c r="K1238" s="222"/>
      <c r="L1238" s="228"/>
      <c r="M1238" s="229"/>
      <c r="N1238" s="230"/>
      <c r="O1238" s="230"/>
      <c r="P1238" s="230"/>
      <c r="Q1238" s="230"/>
      <c r="R1238" s="230"/>
      <c r="S1238" s="230"/>
      <c r="T1238" s="231"/>
      <c r="AT1238" s="232" t="s">
        <v>191</v>
      </c>
      <c r="AU1238" s="232" t="s">
        <v>85</v>
      </c>
      <c r="AV1238" s="13" t="s">
        <v>85</v>
      </c>
      <c r="AW1238" s="13" t="s">
        <v>32</v>
      </c>
      <c r="AX1238" s="13" t="s">
        <v>76</v>
      </c>
      <c r="AY1238" s="232" t="s">
        <v>182</v>
      </c>
    </row>
    <row r="1239" spans="1:65" s="13" customFormat="1">
      <c r="B1239" s="221"/>
      <c r="C1239" s="222"/>
      <c r="D1239" s="223" t="s">
        <v>191</v>
      </c>
      <c r="E1239" s="224" t="s">
        <v>1</v>
      </c>
      <c r="F1239" s="225" t="s">
        <v>1751</v>
      </c>
      <c r="G1239" s="222"/>
      <c r="H1239" s="226">
        <v>16.283999999999999</v>
      </c>
      <c r="I1239" s="227"/>
      <c r="J1239" s="222"/>
      <c r="K1239" s="222"/>
      <c r="L1239" s="228"/>
      <c r="M1239" s="229"/>
      <c r="N1239" s="230"/>
      <c r="O1239" s="230"/>
      <c r="P1239" s="230"/>
      <c r="Q1239" s="230"/>
      <c r="R1239" s="230"/>
      <c r="S1239" s="230"/>
      <c r="T1239" s="231"/>
      <c r="AT1239" s="232" t="s">
        <v>191</v>
      </c>
      <c r="AU1239" s="232" t="s">
        <v>85</v>
      </c>
      <c r="AV1239" s="13" t="s">
        <v>85</v>
      </c>
      <c r="AW1239" s="13" t="s">
        <v>32</v>
      </c>
      <c r="AX1239" s="13" t="s">
        <v>76</v>
      </c>
      <c r="AY1239" s="232" t="s">
        <v>182</v>
      </c>
    </row>
    <row r="1240" spans="1:65" s="14" customFormat="1">
      <c r="B1240" s="233"/>
      <c r="C1240" s="234"/>
      <c r="D1240" s="223" t="s">
        <v>191</v>
      </c>
      <c r="E1240" s="235" t="s">
        <v>1</v>
      </c>
      <c r="F1240" s="236" t="s">
        <v>1752</v>
      </c>
      <c r="G1240" s="234"/>
      <c r="H1240" s="237">
        <v>28.123999999999999</v>
      </c>
      <c r="I1240" s="238"/>
      <c r="J1240" s="234"/>
      <c r="K1240" s="234"/>
      <c r="L1240" s="239"/>
      <c r="M1240" s="240"/>
      <c r="N1240" s="241"/>
      <c r="O1240" s="241"/>
      <c r="P1240" s="241"/>
      <c r="Q1240" s="241"/>
      <c r="R1240" s="241"/>
      <c r="S1240" s="241"/>
      <c r="T1240" s="242"/>
      <c r="AT1240" s="243" t="s">
        <v>191</v>
      </c>
      <c r="AU1240" s="243" t="s">
        <v>85</v>
      </c>
      <c r="AV1240" s="14" t="s">
        <v>195</v>
      </c>
      <c r="AW1240" s="14" t="s">
        <v>32</v>
      </c>
      <c r="AX1240" s="14" t="s">
        <v>76</v>
      </c>
      <c r="AY1240" s="243" t="s">
        <v>182</v>
      </c>
    </row>
    <row r="1241" spans="1:65" s="13" customFormat="1">
      <c r="B1241" s="221"/>
      <c r="C1241" s="222"/>
      <c r="D1241" s="223" t="s">
        <v>191</v>
      </c>
      <c r="E1241" s="224" t="s">
        <v>1</v>
      </c>
      <c r="F1241" s="225" t="s">
        <v>1753</v>
      </c>
      <c r="G1241" s="222"/>
      <c r="H1241" s="226">
        <v>33.311999999999998</v>
      </c>
      <c r="I1241" s="227"/>
      <c r="J1241" s="222"/>
      <c r="K1241" s="222"/>
      <c r="L1241" s="228"/>
      <c r="M1241" s="229"/>
      <c r="N1241" s="230"/>
      <c r="O1241" s="230"/>
      <c r="P1241" s="230"/>
      <c r="Q1241" s="230"/>
      <c r="R1241" s="230"/>
      <c r="S1241" s="230"/>
      <c r="T1241" s="231"/>
      <c r="AT1241" s="232" t="s">
        <v>191</v>
      </c>
      <c r="AU1241" s="232" t="s">
        <v>85</v>
      </c>
      <c r="AV1241" s="13" t="s">
        <v>85</v>
      </c>
      <c r="AW1241" s="13" t="s">
        <v>32</v>
      </c>
      <c r="AX1241" s="13" t="s">
        <v>76</v>
      </c>
      <c r="AY1241" s="232" t="s">
        <v>182</v>
      </c>
    </row>
    <row r="1242" spans="1:65" s="13" customFormat="1">
      <c r="B1242" s="221"/>
      <c r="C1242" s="222"/>
      <c r="D1242" s="223" t="s">
        <v>191</v>
      </c>
      <c r="E1242" s="224" t="s">
        <v>1</v>
      </c>
      <c r="F1242" s="225" t="s">
        <v>1603</v>
      </c>
      <c r="G1242" s="222"/>
      <c r="H1242" s="226">
        <v>48.432000000000002</v>
      </c>
      <c r="I1242" s="227"/>
      <c r="J1242" s="222"/>
      <c r="K1242" s="222"/>
      <c r="L1242" s="228"/>
      <c r="M1242" s="229"/>
      <c r="N1242" s="230"/>
      <c r="O1242" s="230"/>
      <c r="P1242" s="230"/>
      <c r="Q1242" s="230"/>
      <c r="R1242" s="230"/>
      <c r="S1242" s="230"/>
      <c r="T1242" s="231"/>
      <c r="AT1242" s="232" t="s">
        <v>191</v>
      </c>
      <c r="AU1242" s="232" t="s">
        <v>85</v>
      </c>
      <c r="AV1242" s="13" t="s">
        <v>85</v>
      </c>
      <c r="AW1242" s="13" t="s">
        <v>32</v>
      </c>
      <c r="AX1242" s="13" t="s">
        <v>76</v>
      </c>
      <c r="AY1242" s="232" t="s">
        <v>182</v>
      </c>
    </row>
    <row r="1243" spans="1:65" s="14" customFormat="1">
      <c r="B1243" s="233"/>
      <c r="C1243" s="234"/>
      <c r="D1243" s="223" t="s">
        <v>191</v>
      </c>
      <c r="E1243" s="235" t="s">
        <v>1</v>
      </c>
      <c r="F1243" s="236" t="s">
        <v>825</v>
      </c>
      <c r="G1243" s="234"/>
      <c r="H1243" s="237">
        <v>81.744</v>
      </c>
      <c r="I1243" s="238"/>
      <c r="J1243" s="234"/>
      <c r="K1243" s="234"/>
      <c r="L1243" s="239"/>
      <c r="M1243" s="240"/>
      <c r="N1243" s="241"/>
      <c r="O1243" s="241"/>
      <c r="P1243" s="241"/>
      <c r="Q1243" s="241"/>
      <c r="R1243" s="241"/>
      <c r="S1243" s="241"/>
      <c r="T1243" s="242"/>
      <c r="AT1243" s="243" t="s">
        <v>191</v>
      </c>
      <c r="AU1243" s="243" t="s">
        <v>85</v>
      </c>
      <c r="AV1243" s="14" t="s">
        <v>195</v>
      </c>
      <c r="AW1243" s="14" t="s">
        <v>32</v>
      </c>
      <c r="AX1243" s="14" t="s">
        <v>76</v>
      </c>
      <c r="AY1243" s="243" t="s">
        <v>182</v>
      </c>
    </row>
    <row r="1244" spans="1:65" s="13" customFormat="1" ht="22.5">
      <c r="B1244" s="221"/>
      <c r="C1244" s="222"/>
      <c r="D1244" s="223" t="s">
        <v>191</v>
      </c>
      <c r="E1244" s="224" t="s">
        <v>1</v>
      </c>
      <c r="F1244" s="225" t="s">
        <v>1754</v>
      </c>
      <c r="G1244" s="222"/>
      <c r="H1244" s="226">
        <v>85.091999999999999</v>
      </c>
      <c r="I1244" s="227"/>
      <c r="J1244" s="222"/>
      <c r="K1244" s="222"/>
      <c r="L1244" s="228"/>
      <c r="M1244" s="229"/>
      <c r="N1244" s="230"/>
      <c r="O1244" s="230"/>
      <c r="P1244" s="230"/>
      <c r="Q1244" s="230"/>
      <c r="R1244" s="230"/>
      <c r="S1244" s="230"/>
      <c r="T1244" s="231"/>
      <c r="AT1244" s="232" t="s">
        <v>191</v>
      </c>
      <c r="AU1244" s="232" t="s">
        <v>85</v>
      </c>
      <c r="AV1244" s="13" t="s">
        <v>85</v>
      </c>
      <c r="AW1244" s="13" t="s">
        <v>32</v>
      </c>
      <c r="AX1244" s="13" t="s">
        <v>76</v>
      </c>
      <c r="AY1244" s="232" t="s">
        <v>182</v>
      </c>
    </row>
    <row r="1245" spans="1:65" s="13" customFormat="1" ht="22.5">
      <c r="B1245" s="221"/>
      <c r="C1245" s="222"/>
      <c r="D1245" s="223" t="s">
        <v>191</v>
      </c>
      <c r="E1245" s="224" t="s">
        <v>1</v>
      </c>
      <c r="F1245" s="225" t="s">
        <v>1755</v>
      </c>
      <c r="G1245" s="222"/>
      <c r="H1245" s="226">
        <v>121.29</v>
      </c>
      <c r="I1245" s="227"/>
      <c r="J1245" s="222"/>
      <c r="K1245" s="222"/>
      <c r="L1245" s="228"/>
      <c r="M1245" s="229"/>
      <c r="N1245" s="230"/>
      <c r="O1245" s="230"/>
      <c r="P1245" s="230"/>
      <c r="Q1245" s="230"/>
      <c r="R1245" s="230"/>
      <c r="S1245" s="230"/>
      <c r="T1245" s="231"/>
      <c r="AT1245" s="232" t="s">
        <v>191</v>
      </c>
      <c r="AU1245" s="232" t="s">
        <v>85</v>
      </c>
      <c r="AV1245" s="13" t="s">
        <v>85</v>
      </c>
      <c r="AW1245" s="13" t="s">
        <v>32</v>
      </c>
      <c r="AX1245" s="13" t="s">
        <v>76</v>
      </c>
      <c r="AY1245" s="232" t="s">
        <v>182</v>
      </c>
    </row>
    <row r="1246" spans="1:65" s="14" customFormat="1">
      <c r="B1246" s="233"/>
      <c r="C1246" s="234"/>
      <c r="D1246" s="223" t="s">
        <v>191</v>
      </c>
      <c r="E1246" s="235" t="s">
        <v>1</v>
      </c>
      <c r="F1246" s="236" t="s">
        <v>546</v>
      </c>
      <c r="G1246" s="234"/>
      <c r="H1246" s="237">
        <v>206.38200000000001</v>
      </c>
      <c r="I1246" s="238"/>
      <c r="J1246" s="234"/>
      <c r="K1246" s="234"/>
      <c r="L1246" s="239"/>
      <c r="M1246" s="240"/>
      <c r="N1246" s="241"/>
      <c r="O1246" s="241"/>
      <c r="P1246" s="241"/>
      <c r="Q1246" s="241"/>
      <c r="R1246" s="241"/>
      <c r="S1246" s="241"/>
      <c r="T1246" s="242"/>
      <c r="AT1246" s="243" t="s">
        <v>191</v>
      </c>
      <c r="AU1246" s="243" t="s">
        <v>85</v>
      </c>
      <c r="AV1246" s="14" t="s">
        <v>195</v>
      </c>
      <c r="AW1246" s="14" t="s">
        <v>32</v>
      </c>
      <c r="AX1246" s="14" t="s">
        <v>76</v>
      </c>
      <c r="AY1246" s="243" t="s">
        <v>182</v>
      </c>
    </row>
    <row r="1247" spans="1:65" s="15" customFormat="1">
      <c r="B1247" s="244"/>
      <c r="C1247" s="245"/>
      <c r="D1247" s="223" t="s">
        <v>191</v>
      </c>
      <c r="E1247" s="246" t="s">
        <v>1</v>
      </c>
      <c r="F1247" s="247" t="s">
        <v>202</v>
      </c>
      <c r="G1247" s="245"/>
      <c r="H1247" s="248">
        <v>316.25</v>
      </c>
      <c r="I1247" s="249"/>
      <c r="J1247" s="245"/>
      <c r="K1247" s="245"/>
      <c r="L1247" s="250"/>
      <c r="M1247" s="251"/>
      <c r="N1247" s="252"/>
      <c r="O1247" s="252"/>
      <c r="P1247" s="252"/>
      <c r="Q1247" s="252"/>
      <c r="R1247" s="252"/>
      <c r="S1247" s="252"/>
      <c r="T1247" s="253"/>
      <c r="AT1247" s="254" t="s">
        <v>191</v>
      </c>
      <c r="AU1247" s="254" t="s">
        <v>85</v>
      </c>
      <c r="AV1247" s="15" t="s">
        <v>189</v>
      </c>
      <c r="AW1247" s="15" t="s">
        <v>32</v>
      </c>
      <c r="AX1247" s="15" t="s">
        <v>83</v>
      </c>
      <c r="AY1247" s="254" t="s">
        <v>182</v>
      </c>
    </row>
    <row r="1248" spans="1:65" s="2" customFormat="1" ht="16.5" customHeight="1">
      <c r="A1248" s="34"/>
      <c r="B1248" s="35"/>
      <c r="C1248" s="255" t="s">
        <v>1821</v>
      </c>
      <c r="D1248" s="255" t="s">
        <v>309</v>
      </c>
      <c r="E1248" s="256" t="s">
        <v>1822</v>
      </c>
      <c r="F1248" s="257" t="s">
        <v>1823</v>
      </c>
      <c r="G1248" s="258" t="s">
        <v>1759</v>
      </c>
      <c r="H1248" s="259">
        <v>3795</v>
      </c>
      <c r="I1248" s="260"/>
      <c r="J1248" s="261">
        <f>ROUND(I1248*H1248,2)</f>
        <v>0</v>
      </c>
      <c r="K1248" s="257" t="s">
        <v>1</v>
      </c>
      <c r="L1248" s="262"/>
      <c r="M1248" s="263" t="s">
        <v>1</v>
      </c>
      <c r="N1248" s="264" t="s">
        <v>41</v>
      </c>
      <c r="O1248" s="71"/>
      <c r="P1248" s="217">
        <f>O1248*H1248</f>
        <v>0</v>
      </c>
      <c r="Q1248" s="217">
        <v>1E-3</v>
      </c>
      <c r="R1248" s="217">
        <f>Q1248*H1248</f>
        <v>3.7949999999999999</v>
      </c>
      <c r="S1248" s="217">
        <v>0</v>
      </c>
      <c r="T1248" s="218">
        <f>S1248*H1248</f>
        <v>0</v>
      </c>
      <c r="U1248" s="34"/>
      <c r="V1248" s="34"/>
      <c r="W1248" s="34"/>
      <c r="X1248" s="34"/>
      <c r="Y1248" s="34"/>
      <c r="Z1248" s="34"/>
      <c r="AA1248" s="34"/>
      <c r="AB1248" s="34"/>
      <c r="AC1248" s="34"/>
      <c r="AD1248" s="34"/>
      <c r="AE1248" s="34"/>
      <c r="AR1248" s="219" t="s">
        <v>380</v>
      </c>
      <c r="AT1248" s="219" t="s">
        <v>309</v>
      </c>
      <c r="AU1248" s="219" t="s">
        <v>85</v>
      </c>
      <c r="AY1248" s="17" t="s">
        <v>182</v>
      </c>
      <c r="BE1248" s="220">
        <f>IF(N1248="základní",J1248,0)</f>
        <v>0</v>
      </c>
      <c r="BF1248" s="220">
        <f>IF(N1248="snížená",J1248,0)</f>
        <v>0</v>
      </c>
      <c r="BG1248" s="220">
        <f>IF(N1248="zákl. přenesená",J1248,0)</f>
        <v>0</v>
      </c>
      <c r="BH1248" s="220">
        <f>IF(N1248="sníž. přenesená",J1248,0)</f>
        <v>0</v>
      </c>
      <c r="BI1248" s="220">
        <f>IF(N1248="nulová",J1248,0)</f>
        <v>0</v>
      </c>
      <c r="BJ1248" s="17" t="s">
        <v>83</v>
      </c>
      <c r="BK1248" s="220">
        <f>ROUND(I1248*H1248,2)</f>
        <v>0</v>
      </c>
      <c r="BL1248" s="17" t="s">
        <v>275</v>
      </c>
      <c r="BM1248" s="219" t="s">
        <v>1824</v>
      </c>
    </row>
    <row r="1249" spans="1:65" s="13" customFormat="1">
      <c r="B1249" s="221"/>
      <c r="C1249" s="222"/>
      <c r="D1249" s="223" t="s">
        <v>191</v>
      </c>
      <c r="E1249" s="222"/>
      <c r="F1249" s="225" t="s">
        <v>1825</v>
      </c>
      <c r="G1249" s="222"/>
      <c r="H1249" s="226">
        <v>3795</v>
      </c>
      <c r="I1249" s="227"/>
      <c r="J1249" s="222"/>
      <c r="K1249" s="222"/>
      <c r="L1249" s="228"/>
      <c r="M1249" s="229"/>
      <c r="N1249" s="230"/>
      <c r="O1249" s="230"/>
      <c r="P1249" s="230"/>
      <c r="Q1249" s="230"/>
      <c r="R1249" s="230"/>
      <c r="S1249" s="230"/>
      <c r="T1249" s="231"/>
      <c r="AT1249" s="232" t="s">
        <v>191</v>
      </c>
      <c r="AU1249" s="232" t="s">
        <v>85</v>
      </c>
      <c r="AV1249" s="13" t="s">
        <v>85</v>
      </c>
      <c r="AW1249" s="13" t="s">
        <v>4</v>
      </c>
      <c r="AX1249" s="13" t="s">
        <v>83</v>
      </c>
      <c r="AY1249" s="232" t="s">
        <v>182</v>
      </c>
    </row>
    <row r="1250" spans="1:65" s="2" customFormat="1" ht="16.5" customHeight="1">
      <c r="A1250" s="34"/>
      <c r="B1250" s="35"/>
      <c r="C1250" s="208" t="s">
        <v>1826</v>
      </c>
      <c r="D1250" s="208" t="s">
        <v>184</v>
      </c>
      <c r="E1250" s="209" t="s">
        <v>1827</v>
      </c>
      <c r="F1250" s="210" t="s">
        <v>1828</v>
      </c>
      <c r="G1250" s="211" t="s">
        <v>301</v>
      </c>
      <c r="H1250" s="212">
        <v>7.5460000000000003</v>
      </c>
      <c r="I1250" s="213"/>
      <c r="J1250" s="214">
        <f>ROUND(I1250*H1250,2)</f>
        <v>0</v>
      </c>
      <c r="K1250" s="210" t="s">
        <v>188</v>
      </c>
      <c r="L1250" s="39"/>
      <c r="M1250" s="215" t="s">
        <v>1</v>
      </c>
      <c r="N1250" s="216" t="s">
        <v>41</v>
      </c>
      <c r="O1250" s="71"/>
      <c r="P1250" s="217">
        <f>O1250*H1250</f>
        <v>0</v>
      </c>
      <c r="Q1250" s="217">
        <v>0</v>
      </c>
      <c r="R1250" s="217">
        <f>Q1250*H1250</f>
        <v>0</v>
      </c>
      <c r="S1250" s="217">
        <v>0</v>
      </c>
      <c r="T1250" s="218">
        <f>S1250*H1250</f>
        <v>0</v>
      </c>
      <c r="U1250" s="34"/>
      <c r="V1250" s="34"/>
      <c r="W1250" s="34"/>
      <c r="X1250" s="34"/>
      <c r="Y1250" s="34"/>
      <c r="Z1250" s="34"/>
      <c r="AA1250" s="34"/>
      <c r="AB1250" s="34"/>
      <c r="AC1250" s="34"/>
      <c r="AD1250" s="34"/>
      <c r="AE1250" s="34"/>
      <c r="AR1250" s="219" t="s">
        <v>275</v>
      </c>
      <c r="AT1250" s="219" t="s">
        <v>184</v>
      </c>
      <c r="AU1250" s="219" t="s">
        <v>85</v>
      </c>
      <c r="AY1250" s="17" t="s">
        <v>182</v>
      </c>
      <c r="BE1250" s="220">
        <f>IF(N1250="základní",J1250,0)</f>
        <v>0</v>
      </c>
      <c r="BF1250" s="220">
        <f>IF(N1250="snížená",J1250,0)</f>
        <v>0</v>
      </c>
      <c r="BG1250" s="220">
        <f>IF(N1250="zákl. přenesená",J1250,0)</f>
        <v>0</v>
      </c>
      <c r="BH1250" s="220">
        <f>IF(N1250="sníž. přenesená",J1250,0)</f>
        <v>0</v>
      </c>
      <c r="BI1250" s="220">
        <f>IF(N1250="nulová",J1250,0)</f>
        <v>0</v>
      </c>
      <c r="BJ1250" s="17" t="s">
        <v>83</v>
      </c>
      <c r="BK1250" s="220">
        <f>ROUND(I1250*H1250,2)</f>
        <v>0</v>
      </c>
      <c r="BL1250" s="17" t="s">
        <v>275</v>
      </c>
      <c r="BM1250" s="219" t="s">
        <v>1829</v>
      </c>
    </row>
    <row r="1251" spans="1:65" s="2" customFormat="1" ht="16.5" customHeight="1">
      <c r="A1251" s="34"/>
      <c r="B1251" s="35"/>
      <c r="C1251" s="208" t="s">
        <v>1830</v>
      </c>
      <c r="D1251" s="208" t="s">
        <v>184</v>
      </c>
      <c r="E1251" s="209" t="s">
        <v>1831</v>
      </c>
      <c r="F1251" s="210" t="s">
        <v>1832</v>
      </c>
      <c r="G1251" s="211" t="s">
        <v>301</v>
      </c>
      <c r="H1251" s="212">
        <v>7.5460000000000003</v>
      </c>
      <c r="I1251" s="213"/>
      <c r="J1251" s="214">
        <f>ROUND(I1251*H1251,2)</f>
        <v>0</v>
      </c>
      <c r="K1251" s="210" t="s">
        <v>188</v>
      </c>
      <c r="L1251" s="39"/>
      <c r="M1251" s="215" t="s">
        <v>1</v>
      </c>
      <c r="N1251" s="216" t="s">
        <v>41</v>
      </c>
      <c r="O1251" s="71"/>
      <c r="P1251" s="217">
        <f>O1251*H1251</f>
        <v>0</v>
      </c>
      <c r="Q1251" s="217">
        <v>0</v>
      </c>
      <c r="R1251" s="217">
        <f>Q1251*H1251</f>
        <v>0</v>
      </c>
      <c r="S1251" s="217">
        <v>0</v>
      </c>
      <c r="T1251" s="218">
        <f>S1251*H1251</f>
        <v>0</v>
      </c>
      <c r="U1251" s="34"/>
      <c r="V1251" s="34"/>
      <c r="W1251" s="34"/>
      <c r="X1251" s="34"/>
      <c r="Y1251" s="34"/>
      <c r="Z1251" s="34"/>
      <c r="AA1251" s="34"/>
      <c r="AB1251" s="34"/>
      <c r="AC1251" s="34"/>
      <c r="AD1251" s="34"/>
      <c r="AE1251" s="34"/>
      <c r="AR1251" s="219" t="s">
        <v>275</v>
      </c>
      <c r="AT1251" s="219" t="s">
        <v>184</v>
      </c>
      <c r="AU1251" s="219" t="s">
        <v>85</v>
      </c>
      <c r="AY1251" s="17" t="s">
        <v>182</v>
      </c>
      <c r="BE1251" s="220">
        <f>IF(N1251="základní",J1251,0)</f>
        <v>0</v>
      </c>
      <c r="BF1251" s="220">
        <f>IF(N1251="snížená",J1251,0)</f>
        <v>0</v>
      </c>
      <c r="BG1251" s="220">
        <f>IF(N1251="zákl. přenesená",J1251,0)</f>
        <v>0</v>
      </c>
      <c r="BH1251" s="220">
        <f>IF(N1251="sníž. přenesená",J1251,0)</f>
        <v>0</v>
      </c>
      <c r="BI1251" s="220">
        <f>IF(N1251="nulová",J1251,0)</f>
        <v>0</v>
      </c>
      <c r="BJ1251" s="17" t="s">
        <v>83</v>
      </c>
      <c r="BK1251" s="220">
        <f>ROUND(I1251*H1251,2)</f>
        <v>0</v>
      </c>
      <c r="BL1251" s="17" t="s">
        <v>275</v>
      </c>
      <c r="BM1251" s="219" t="s">
        <v>1833</v>
      </c>
    </row>
    <row r="1252" spans="1:65" s="12" customFormat="1" ht="22.9" customHeight="1">
      <c r="B1252" s="192"/>
      <c r="C1252" s="193"/>
      <c r="D1252" s="194" t="s">
        <v>75</v>
      </c>
      <c r="E1252" s="206" t="s">
        <v>1834</v>
      </c>
      <c r="F1252" s="206" t="s">
        <v>1835</v>
      </c>
      <c r="G1252" s="193"/>
      <c r="H1252" s="193"/>
      <c r="I1252" s="196"/>
      <c r="J1252" s="207">
        <f>BK1252</f>
        <v>0</v>
      </c>
      <c r="K1252" s="193"/>
      <c r="L1252" s="198"/>
      <c r="M1252" s="199"/>
      <c r="N1252" s="200"/>
      <c r="O1252" s="200"/>
      <c r="P1252" s="201">
        <f>SUM(P1253:P1268)</f>
        <v>0</v>
      </c>
      <c r="Q1252" s="200"/>
      <c r="R1252" s="201">
        <f>SUM(R1253:R1268)</f>
        <v>0.12891920000000001</v>
      </c>
      <c r="S1252" s="200"/>
      <c r="T1252" s="202">
        <f>SUM(T1253:T1268)</f>
        <v>0.13746</v>
      </c>
      <c r="AR1252" s="203" t="s">
        <v>85</v>
      </c>
      <c r="AT1252" s="204" t="s">
        <v>75</v>
      </c>
      <c r="AU1252" s="204" t="s">
        <v>83</v>
      </c>
      <c r="AY1252" s="203" t="s">
        <v>182</v>
      </c>
      <c r="BK1252" s="205">
        <f>SUM(BK1253:BK1268)</f>
        <v>0</v>
      </c>
    </row>
    <row r="1253" spans="1:65" s="2" customFormat="1" ht="16.5" customHeight="1">
      <c r="A1253" s="34"/>
      <c r="B1253" s="35"/>
      <c r="C1253" s="208" t="s">
        <v>1836</v>
      </c>
      <c r="D1253" s="208" t="s">
        <v>184</v>
      </c>
      <c r="E1253" s="209" t="s">
        <v>1837</v>
      </c>
      <c r="F1253" s="210" t="s">
        <v>1838</v>
      </c>
      <c r="G1253" s="211" t="s">
        <v>331</v>
      </c>
      <c r="H1253" s="212">
        <v>9.02</v>
      </c>
      <c r="I1253" s="213"/>
      <c r="J1253" s="214">
        <f>ROUND(I1253*H1253,2)</f>
        <v>0</v>
      </c>
      <c r="K1253" s="210" t="s">
        <v>188</v>
      </c>
      <c r="L1253" s="39"/>
      <c r="M1253" s="215" t="s">
        <v>1</v>
      </c>
      <c r="N1253" s="216" t="s">
        <v>41</v>
      </c>
      <c r="O1253" s="71"/>
      <c r="P1253" s="217">
        <f>O1253*H1253</f>
        <v>0</v>
      </c>
      <c r="Q1253" s="217">
        <v>0</v>
      </c>
      <c r="R1253" s="217">
        <f>Q1253*H1253</f>
        <v>0</v>
      </c>
      <c r="S1253" s="217">
        <v>1.4E-2</v>
      </c>
      <c r="T1253" s="218">
        <f>S1253*H1253</f>
        <v>0.12628</v>
      </c>
      <c r="U1253" s="34"/>
      <c r="V1253" s="34"/>
      <c r="W1253" s="34"/>
      <c r="X1253" s="34"/>
      <c r="Y1253" s="34"/>
      <c r="Z1253" s="34"/>
      <c r="AA1253" s="34"/>
      <c r="AB1253" s="34"/>
      <c r="AC1253" s="34"/>
      <c r="AD1253" s="34"/>
      <c r="AE1253" s="34"/>
      <c r="AR1253" s="219" t="s">
        <v>275</v>
      </c>
      <c r="AT1253" s="219" t="s">
        <v>184</v>
      </c>
      <c r="AU1253" s="219" t="s">
        <v>85</v>
      </c>
      <c r="AY1253" s="17" t="s">
        <v>182</v>
      </c>
      <c r="BE1253" s="220">
        <f>IF(N1253="základní",J1253,0)</f>
        <v>0</v>
      </c>
      <c r="BF1253" s="220">
        <f>IF(N1253="snížená",J1253,0)</f>
        <v>0</v>
      </c>
      <c r="BG1253" s="220">
        <f>IF(N1253="zákl. přenesená",J1253,0)</f>
        <v>0</v>
      </c>
      <c r="BH1253" s="220">
        <f>IF(N1253="sníž. přenesená",J1253,0)</f>
        <v>0</v>
      </c>
      <c r="BI1253" s="220">
        <f>IF(N1253="nulová",J1253,0)</f>
        <v>0</v>
      </c>
      <c r="BJ1253" s="17" t="s">
        <v>83</v>
      </c>
      <c r="BK1253" s="220">
        <f>ROUND(I1253*H1253,2)</f>
        <v>0</v>
      </c>
      <c r="BL1253" s="17" t="s">
        <v>275</v>
      </c>
      <c r="BM1253" s="219" t="s">
        <v>1839</v>
      </c>
    </row>
    <row r="1254" spans="1:65" s="13" customFormat="1">
      <c r="B1254" s="221"/>
      <c r="C1254" s="222"/>
      <c r="D1254" s="223" t="s">
        <v>191</v>
      </c>
      <c r="E1254" s="224" t="s">
        <v>1</v>
      </c>
      <c r="F1254" s="225" t="s">
        <v>1840</v>
      </c>
      <c r="G1254" s="222"/>
      <c r="H1254" s="226">
        <v>9.02</v>
      </c>
      <c r="I1254" s="227"/>
      <c r="J1254" s="222"/>
      <c r="K1254" s="222"/>
      <c r="L1254" s="228"/>
      <c r="M1254" s="229"/>
      <c r="N1254" s="230"/>
      <c r="O1254" s="230"/>
      <c r="P1254" s="230"/>
      <c r="Q1254" s="230"/>
      <c r="R1254" s="230"/>
      <c r="S1254" s="230"/>
      <c r="T1254" s="231"/>
      <c r="AT1254" s="232" t="s">
        <v>191</v>
      </c>
      <c r="AU1254" s="232" t="s">
        <v>85</v>
      </c>
      <c r="AV1254" s="13" t="s">
        <v>85</v>
      </c>
      <c r="AW1254" s="13" t="s">
        <v>32</v>
      </c>
      <c r="AX1254" s="13" t="s">
        <v>83</v>
      </c>
      <c r="AY1254" s="232" t="s">
        <v>182</v>
      </c>
    </row>
    <row r="1255" spans="1:65" s="2" customFormat="1" ht="16.5" customHeight="1">
      <c r="A1255" s="34"/>
      <c r="B1255" s="35"/>
      <c r="C1255" s="208" t="s">
        <v>1841</v>
      </c>
      <c r="D1255" s="208" t="s">
        <v>184</v>
      </c>
      <c r="E1255" s="209" t="s">
        <v>1842</v>
      </c>
      <c r="F1255" s="210" t="s">
        <v>1843</v>
      </c>
      <c r="G1255" s="211" t="s">
        <v>331</v>
      </c>
      <c r="H1255" s="212">
        <v>5.59</v>
      </c>
      <c r="I1255" s="213"/>
      <c r="J1255" s="214">
        <f>ROUND(I1255*H1255,2)</f>
        <v>0</v>
      </c>
      <c r="K1255" s="210" t="s">
        <v>188</v>
      </c>
      <c r="L1255" s="39"/>
      <c r="M1255" s="215" t="s">
        <v>1</v>
      </c>
      <c r="N1255" s="216" t="s">
        <v>41</v>
      </c>
      <c r="O1255" s="71"/>
      <c r="P1255" s="217">
        <f>O1255*H1255</f>
        <v>0</v>
      </c>
      <c r="Q1255" s="217">
        <v>0</v>
      </c>
      <c r="R1255" s="217">
        <f>Q1255*H1255</f>
        <v>0</v>
      </c>
      <c r="S1255" s="217">
        <v>2E-3</v>
      </c>
      <c r="T1255" s="218">
        <f>S1255*H1255</f>
        <v>1.1180000000000001E-2</v>
      </c>
      <c r="U1255" s="34"/>
      <c r="V1255" s="34"/>
      <c r="W1255" s="34"/>
      <c r="X1255" s="34"/>
      <c r="Y1255" s="34"/>
      <c r="Z1255" s="34"/>
      <c r="AA1255" s="34"/>
      <c r="AB1255" s="34"/>
      <c r="AC1255" s="34"/>
      <c r="AD1255" s="34"/>
      <c r="AE1255" s="34"/>
      <c r="AR1255" s="219" t="s">
        <v>275</v>
      </c>
      <c r="AT1255" s="219" t="s">
        <v>184</v>
      </c>
      <c r="AU1255" s="219" t="s">
        <v>85</v>
      </c>
      <c r="AY1255" s="17" t="s">
        <v>182</v>
      </c>
      <c r="BE1255" s="220">
        <f>IF(N1255="základní",J1255,0)</f>
        <v>0</v>
      </c>
      <c r="BF1255" s="220">
        <f>IF(N1255="snížená",J1255,0)</f>
        <v>0</v>
      </c>
      <c r="BG1255" s="220">
        <f>IF(N1255="zákl. přenesená",J1255,0)</f>
        <v>0</v>
      </c>
      <c r="BH1255" s="220">
        <f>IF(N1255="sníž. přenesená",J1255,0)</f>
        <v>0</v>
      </c>
      <c r="BI1255" s="220">
        <f>IF(N1255="nulová",J1255,0)</f>
        <v>0</v>
      </c>
      <c r="BJ1255" s="17" t="s">
        <v>83</v>
      </c>
      <c r="BK1255" s="220">
        <f>ROUND(I1255*H1255,2)</f>
        <v>0</v>
      </c>
      <c r="BL1255" s="17" t="s">
        <v>275</v>
      </c>
      <c r="BM1255" s="219" t="s">
        <v>1844</v>
      </c>
    </row>
    <row r="1256" spans="1:65" s="2" customFormat="1" ht="16.5" customHeight="1">
      <c r="A1256" s="34"/>
      <c r="B1256" s="35"/>
      <c r="C1256" s="208" t="s">
        <v>1845</v>
      </c>
      <c r="D1256" s="208" t="s">
        <v>184</v>
      </c>
      <c r="E1256" s="209" t="s">
        <v>1846</v>
      </c>
      <c r="F1256" s="210" t="s">
        <v>1847</v>
      </c>
      <c r="G1256" s="211" t="s">
        <v>331</v>
      </c>
      <c r="H1256" s="212">
        <v>8.94</v>
      </c>
      <c r="I1256" s="213"/>
      <c r="J1256" s="214">
        <f>ROUND(I1256*H1256,2)</f>
        <v>0</v>
      </c>
      <c r="K1256" s="210" t="s">
        <v>188</v>
      </c>
      <c r="L1256" s="39"/>
      <c r="M1256" s="215" t="s">
        <v>1</v>
      </c>
      <c r="N1256" s="216" t="s">
        <v>41</v>
      </c>
      <c r="O1256" s="71"/>
      <c r="P1256" s="217">
        <f>O1256*H1256</f>
        <v>0</v>
      </c>
      <c r="Q1256" s="217">
        <v>0</v>
      </c>
      <c r="R1256" s="217">
        <f>Q1256*H1256</f>
        <v>0</v>
      </c>
      <c r="S1256" s="217">
        <v>0</v>
      </c>
      <c r="T1256" s="218">
        <f>S1256*H1256</f>
        <v>0</v>
      </c>
      <c r="U1256" s="34"/>
      <c r="V1256" s="34"/>
      <c r="W1256" s="34"/>
      <c r="X1256" s="34"/>
      <c r="Y1256" s="34"/>
      <c r="Z1256" s="34"/>
      <c r="AA1256" s="34"/>
      <c r="AB1256" s="34"/>
      <c r="AC1256" s="34"/>
      <c r="AD1256" s="34"/>
      <c r="AE1256" s="34"/>
      <c r="AR1256" s="219" t="s">
        <v>275</v>
      </c>
      <c r="AT1256" s="219" t="s">
        <v>184</v>
      </c>
      <c r="AU1256" s="219" t="s">
        <v>85</v>
      </c>
      <c r="AY1256" s="17" t="s">
        <v>182</v>
      </c>
      <c r="BE1256" s="220">
        <f>IF(N1256="základní",J1256,0)</f>
        <v>0</v>
      </c>
      <c r="BF1256" s="220">
        <f>IF(N1256="snížená",J1256,0)</f>
        <v>0</v>
      </c>
      <c r="BG1256" s="220">
        <f>IF(N1256="zákl. přenesená",J1256,0)</f>
        <v>0</v>
      </c>
      <c r="BH1256" s="220">
        <f>IF(N1256="sníž. přenesená",J1256,0)</f>
        <v>0</v>
      </c>
      <c r="BI1256" s="220">
        <f>IF(N1256="nulová",J1256,0)</f>
        <v>0</v>
      </c>
      <c r="BJ1256" s="17" t="s">
        <v>83</v>
      </c>
      <c r="BK1256" s="220">
        <f>ROUND(I1256*H1256,2)</f>
        <v>0</v>
      </c>
      <c r="BL1256" s="17" t="s">
        <v>275</v>
      </c>
      <c r="BM1256" s="219" t="s">
        <v>1848</v>
      </c>
    </row>
    <row r="1257" spans="1:65" s="13" customFormat="1">
      <c r="B1257" s="221"/>
      <c r="C1257" s="222"/>
      <c r="D1257" s="223" t="s">
        <v>191</v>
      </c>
      <c r="E1257" s="224" t="s">
        <v>1</v>
      </c>
      <c r="F1257" s="225" t="s">
        <v>1849</v>
      </c>
      <c r="G1257" s="222"/>
      <c r="H1257" s="226">
        <v>8.94</v>
      </c>
      <c r="I1257" s="227"/>
      <c r="J1257" s="222"/>
      <c r="K1257" s="222"/>
      <c r="L1257" s="228"/>
      <c r="M1257" s="229"/>
      <c r="N1257" s="230"/>
      <c r="O1257" s="230"/>
      <c r="P1257" s="230"/>
      <c r="Q1257" s="230"/>
      <c r="R1257" s="230"/>
      <c r="S1257" s="230"/>
      <c r="T1257" s="231"/>
      <c r="AT1257" s="232" t="s">
        <v>191</v>
      </c>
      <c r="AU1257" s="232" t="s">
        <v>85</v>
      </c>
      <c r="AV1257" s="13" t="s">
        <v>85</v>
      </c>
      <c r="AW1257" s="13" t="s">
        <v>32</v>
      </c>
      <c r="AX1257" s="13" t="s">
        <v>83</v>
      </c>
      <c r="AY1257" s="232" t="s">
        <v>182</v>
      </c>
    </row>
    <row r="1258" spans="1:65" s="2" customFormat="1" ht="16.5" customHeight="1">
      <c r="A1258" s="34"/>
      <c r="B1258" s="35"/>
      <c r="C1258" s="255" t="s">
        <v>1850</v>
      </c>
      <c r="D1258" s="255" t="s">
        <v>309</v>
      </c>
      <c r="E1258" s="256" t="s">
        <v>1735</v>
      </c>
      <c r="F1258" s="257" t="s">
        <v>1736</v>
      </c>
      <c r="G1258" s="258" t="s">
        <v>301</v>
      </c>
      <c r="H1258" s="259">
        <v>3.0000000000000001E-3</v>
      </c>
      <c r="I1258" s="260"/>
      <c r="J1258" s="261">
        <f>ROUND(I1258*H1258,2)</f>
        <v>0</v>
      </c>
      <c r="K1258" s="257" t="s">
        <v>188</v>
      </c>
      <c r="L1258" s="262"/>
      <c r="M1258" s="263" t="s">
        <v>1</v>
      </c>
      <c r="N1258" s="264" t="s">
        <v>41</v>
      </c>
      <c r="O1258" s="71"/>
      <c r="P1258" s="217">
        <f>O1258*H1258</f>
        <v>0</v>
      </c>
      <c r="Q1258" s="217">
        <v>1</v>
      </c>
      <c r="R1258" s="217">
        <f>Q1258*H1258</f>
        <v>3.0000000000000001E-3</v>
      </c>
      <c r="S1258" s="217">
        <v>0</v>
      </c>
      <c r="T1258" s="218">
        <f>S1258*H1258</f>
        <v>0</v>
      </c>
      <c r="U1258" s="34"/>
      <c r="V1258" s="34"/>
      <c r="W1258" s="34"/>
      <c r="X1258" s="34"/>
      <c r="Y1258" s="34"/>
      <c r="Z1258" s="34"/>
      <c r="AA1258" s="34"/>
      <c r="AB1258" s="34"/>
      <c r="AC1258" s="34"/>
      <c r="AD1258" s="34"/>
      <c r="AE1258" s="34"/>
      <c r="AR1258" s="219" t="s">
        <v>380</v>
      </c>
      <c r="AT1258" s="219" t="s">
        <v>309</v>
      </c>
      <c r="AU1258" s="219" t="s">
        <v>85</v>
      </c>
      <c r="AY1258" s="17" t="s">
        <v>182</v>
      </c>
      <c r="BE1258" s="220">
        <f>IF(N1258="základní",J1258,0)</f>
        <v>0</v>
      </c>
      <c r="BF1258" s="220">
        <f>IF(N1258="snížená",J1258,0)</f>
        <v>0</v>
      </c>
      <c r="BG1258" s="220">
        <f>IF(N1258="zákl. přenesená",J1258,0)</f>
        <v>0</v>
      </c>
      <c r="BH1258" s="220">
        <f>IF(N1258="sníž. přenesená",J1258,0)</f>
        <v>0</v>
      </c>
      <c r="BI1258" s="220">
        <f>IF(N1258="nulová",J1258,0)</f>
        <v>0</v>
      </c>
      <c r="BJ1258" s="17" t="s">
        <v>83</v>
      </c>
      <c r="BK1258" s="220">
        <f>ROUND(I1258*H1258,2)</f>
        <v>0</v>
      </c>
      <c r="BL1258" s="17" t="s">
        <v>275</v>
      </c>
      <c r="BM1258" s="219" t="s">
        <v>1851</v>
      </c>
    </row>
    <row r="1259" spans="1:65" s="13" customFormat="1">
      <c r="B1259" s="221"/>
      <c r="C1259" s="222"/>
      <c r="D1259" s="223" t="s">
        <v>191</v>
      </c>
      <c r="E1259" s="222"/>
      <c r="F1259" s="225" t="s">
        <v>1852</v>
      </c>
      <c r="G1259" s="222"/>
      <c r="H1259" s="226">
        <v>3.0000000000000001E-3</v>
      </c>
      <c r="I1259" s="227"/>
      <c r="J1259" s="222"/>
      <c r="K1259" s="222"/>
      <c r="L1259" s="228"/>
      <c r="M1259" s="229"/>
      <c r="N1259" s="230"/>
      <c r="O1259" s="230"/>
      <c r="P1259" s="230"/>
      <c r="Q1259" s="230"/>
      <c r="R1259" s="230"/>
      <c r="S1259" s="230"/>
      <c r="T1259" s="231"/>
      <c r="AT1259" s="232" t="s">
        <v>191</v>
      </c>
      <c r="AU1259" s="232" t="s">
        <v>85</v>
      </c>
      <c r="AV1259" s="13" t="s">
        <v>85</v>
      </c>
      <c r="AW1259" s="13" t="s">
        <v>4</v>
      </c>
      <c r="AX1259" s="13" t="s">
        <v>83</v>
      </c>
      <c r="AY1259" s="232" t="s">
        <v>182</v>
      </c>
    </row>
    <row r="1260" spans="1:65" s="2" customFormat="1" ht="16.5" customHeight="1">
      <c r="A1260" s="34"/>
      <c r="B1260" s="35"/>
      <c r="C1260" s="208" t="s">
        <v>1853</v>
      </c>
      <c r="D1260" s="208" t="s">
        <v>184</v>
      </c>
      <c r="E1260" s="209" t="s">
        <v>1854</v>
      </c>
      <c r="F1260" s="210" t="s">
        <v>1855</v>
      </c>
      <c r="G1260" s="211" t="s">
        <v>331</v>
      </c>
      <c r="H1260" s="212">
        <v>9.02</v>
      </c>
      <c r="I1260" s="213"/>
      <c r="J1260" s="214">
        <f>ROUND(I1260*H1260,2)</f>
        <v>0</v>
      </c>
      <c r="K1260" s="210" t="s">
        <v>188</v>
      </c>
      <c r="L1260" s="39"/>
      <c r="M1260" s="215" t="s">
        <v>1</v>
      </c>
      <c r="N1260" s="216" t="s">
        <v>41</v>
      </c>
      <c r="O1260" s="71"/>
      <c r="P1260" s="217">
        <f>O1260*H1260</f>
        <v>0</v>
      </c>
      <c r="Q1260" s="217">
        <v>8.8000000000000003E-4</v>
      </c>
      <c r="R1260" s="217">
        <f>Q1260*H1260</f>
        <v>7.9375999999999995E-3</v>
      </c>
      <c r="S1260" s="217">
        <v>0</v>
      </c>
      <c r="T1260" s="218">
        <f>S1260*H1260</f>
        <v>0</v>
      </c>
      <c r="U1260" s="34"/>
      <c r="V1260" s="34"/>
      <c r="W1260" s="34"/>
      <c r="X1260" s="34"/>
      <c r="Y1260" s="34"/>
      <c r="Z1260" s="34"/>
      <c r="AA1260" s="34"/>
      <c r="AB1260" s="34"/>
      <c r="AC1260" s="34"/>
      <c r="AD1260" s="34"/>
      <c r="AE1260" s="34"/>
      <c r="AR1260" s="219" t="s">
        <v>275</v>
      </c>
      <c r="AT1260" s="219" t="s">
        <v>184</v>
      </c>
      <c r="AU1260" s="219" t="s">
        <v>85</v>
      </c>
      <c r="AY1260" s="17" t="s">
        <v>182</v>
      </c>
      <c r="BE1260" s="220">
        <f>IF(N1260="základní",J1260,0)</f>
        <v>0</v>
      </c>
      <c r="BF1260" s="220">
        <f>IF(N1260="snížená",J1260,0)</f>
        <v>0</v>
      </c>
      <c r="BG1260" s="220">
        <f>IF(N1260="zákl. přenesená",J1260,0)</f>
        <v>0</v>
      </c>
      <c r="BH1260" s="220">
        <f>IF(N1260="sníž. přenesená",J1260,0)</f>
        <v>0</v>
      </c>
      <c r="BI1260" s="220">
        <f>IF(N1260="nulová",J1260,0)</f>
        <v>0</v>
      </c>
      <c r="BJ1260" s="17" t="s">
        <v>83</v>
      </c>
      <c r="BK1260" s="220">
        <f>ROUND(I1260*H1260,2)</f>
        <v>0</v>
      </c>
      <c r="BL1260" s="17" t="s">
        <v>275</v>
      </c>
      <c r="BM1260" s="219" t="s">
        <v>1856</v>
      </c>
    </row>
    <row r="1261" spans="1:65" s="13" customFormat="1">
      <c r="B1261" s="221"/>
      <c r="C1261" s="222"/>
      <c r="D1261" s="223" t="s">
        <v>191</v>
      </c>
      <c r="E1261" s="224" t="s">
        <v>1</v>
      </c>
      <c r="F1261" s="225" t="s">
        <v>1857</v>
      </c>
      <c r="G1261" s="222"/>
      <c r="H1261" s="226">
        <v>9.02</v>
      </c>
      <c r="I1261" s="227"/>
      <c r="J1261" s="222"/>
      <c r="K1261" s="222"/>
      <c r="L1261" s="228"/>
      <c r="M1261" s="229"/>
      <c r="N1261" s="230"/>
      <c r="O1261" s="230"/>
      <c r="P1261" s="230"/>
      <c r="Q1261" s="230"/>
      <c r="R1261" s="230"/>
      <c r="S1261" s="230"/>
      <c r="T1261" s="231"/>
      <c r="AT1261" s="232" t="s">
        <v>191</v>
      </c>
      <c r="AU1261" s="232" t="s">
        <v>85</v>
      </c>
      <c r="AV1261" s="13" t="s">
        <v>85</v>
      </c>
      <c r="AW1261" s="13" t="s">
        <v>32</v>
      </c>
      <c r="AX1261" s="13" t="s">
        <v>83</v>
      </c>
      <c r="AY1261" s="232" t="s">
        <v>182</v>
      </c>
    </row>
    <row r="1262" spans="1:65" s="2" customFormat="1" ht="21.75" customHeight="1">
      <c r="A1262" s="34"/>
      <c r="B1262" s="35"/>
      <c r="C1262" s="255" t="s">
        <v>1858</v>
      </c>
      <c r="D1262" s="255" t="s">
        <v>309</v>
      </c>
      <c r="E1262" s="256" t="s">
        <v>1796</v>
      </c>
      <c r="F1262" s="257" t="s">
        <v>1797</v>
      </c>
      <c r="G1262" s="258" t="s">
        <v>331</v>
      </c>
      <c r="H1262" s="259">
        <v>10.824</v>
      </c>
      <c r="I1262" s="260"/>
      <c r="J1262" s="261">
        <f>ROUND(I1262*H1262,2)</f>
        <v>0</v>
      </c>
      <c r="K1262" s="257" t="s">
        <v>188</v>
      </c>
      <c r="L1262" s="262"/>
      <c r="M1262" s="263" t="s">
        <v>1</v>
      </c>
      <c r="N1262" s="264" t="s">
        <v>41</v>
      </c>
      <c r="O1262" s="71"/>
      <c r="P1262" s="217">
        <f>O1262*H1262</f>
        <v>0</v>
      </c>
      <c r="Q1262" s="217">
        <v>5.3E-3</v>
      </c>
      <c r="R1262" s="217">
        <f>Q1262*H1262</f>
        <v>5.73672E-2</v>
      </c>
      <c r="S1262" s="217">
        <v>0</v>
      </c>
      <c r="T1262" s="218">
        <f>S1262*H1262</f>
        <v>0</v>
      </c>
      <c r="U1262" s="34"/>
      <c r="V1262" s="34"/>
      <c r="W1262" s="34"/>
      <c r="X1262" s="34"/>
      <c r="Y1262" s="34"/>
      <c r="Z1262" s="34"/>
      <c r="AA1262" s="34"/>
      <c r="AB1262" s="34"/>
      <c r="AC1262" s="34"/>
      <c r="AD1262" s="34"/>
      <c r="AE1262" s="34"/>
      <c r="AR1262" s="219" t="s">
        <v>380</v>
      </c>
      <c r="AT1262" s="219" t="s">
        <v>309</v>
      </c>
      <c r="AU1262" s="219" t="s">
        <v>85</v>
      </c>
      <c r="AY1262" s="17" t="s">
        <v>182</v>
      </c>
      <c r="BE1262" s="220">
        <f>IF(N1262="základní",J1262,0)</f>
        <v>0</v>
      </c>
      <c r="BF1262" s="220">
        <f>IF(N1262="snížená",J1262,0)</f>
        <v>0</v>
      </c>
      <c r="BG1262" s="220">
        <f>IF(N1262="zákl. přenesená",J1262,0)</f>
        <v>0</v>
      </c>
      <c r="BH1262" s="220">
        <f>IF(N1262="sníž. přenesená",J1262,0)</f>
        <v>0</v>
      </c>
      <c r="BI1262" s="220">
        <f>IF(N1262="nulová",J1262,0)</f>
        <v>0</v>
      </c>
      <c r="BJ1262" s="17" t="s">
        <v>83</v>
      </c>
      <c r="BK1262" s="220">
        <f>ROUND(I1262*H1262,2)</f>
        <v>0</v>
      </c>
      <c r="BL1262" s="17" t="s">
        <v>275</v>
      </c>
      <c r="BM1262" s="219" t="s">
        <v>1859</v>
      </c>
    </row>
    <row r="1263" spans="1:65" s="2" customFormat="1" ht="16.5" customHeight="1">
      <c r="A1263" s="34"/>
      <c r="B1263" s="35"/>
      <c r="C1263" s="208" t="s">
        <v>1860</v>
      </c>
      <c r="D1263" s="208" t="s">
        <v>184</v>
      </c>
      <c r="E1263" s="209" t="s">
        <v>1861</v>
      </c>
      <c r="F1263" s="210" t="s">
        <v>1862</v>
      </c>
      <c r="G1263" s="211" t="s">
        <v>331</v>
      </c>
      <c r="H1263" s="212">
        <v>9.02</v>
      </c>
      <c r="I1263" s="213"/>
      <c r="J1263" s="214">
        <f>ROUND(I1263*H1263,2)</f>
        <v>0</v>
      </c>
      <c r="K1263" s="210" t="s">
        <v>188</v>
      </c>
      <c r="L1263" s="39"/>
      <c r="M1263" s="215" t="s">
        <v>1</v>
      </c>
      <c r="N1263" s="216" t="s">
        <v>41</v>
      </c>
      <c r="O1263" s="71"/>
      <c r="P1263" s="217">
        <f>O1263*H1263</f>
        <v>0</v>
      </c>
      <c r="Q1263" s="217">
        <v>3.6000000000000002E-4</v>
      </c>
      <c r="R1263" s="217">
        <f>Q1263*H1263</f>
        <v>3.2472E-3</v>
      </c>
      <c r="S1263" s="217">
        <v>0</v>
      </c>
      <c r="T1263" s="218">
        <f>S1263*H1263</f>
        <v>0</v>
      </c>
      <c r="U1263" s="34"/>
      <c r="V1263" s="34"/>
      <c r="W1263" s="34"/>
      <c r="X1263" s="34"/>
      <c r="Y1263" s="34"/>
      <c r="Z1263" s="34"/>
      <c r="AA1263" s="34"/>
      <c r="AB1263" s="34"/>
      <c r="AC1263" s="34"/>
      <c r="AD1263" s="34"/>
      <c r="AE1263" s="34"/>
      <c r="AR1263" s="219" t="s">
        <v>275</v>
      </c>
      <c r="AT1263" s="219" t="s">
        <v>184</v>
      </c>
      <c r="AU1263" s="219" t="s">
        <v>85</v>
      </c>
      <c r="AY1263" s="17" t="s">
        <v>182</v>
      </c>
      <c r="BE1263" s="220">
        <f>IF(N1263="základní",J1263,0)</f>
        <v>0</v>
      </c>
      <c r="BF1263" s="220">
        <f>IF(N1263="snížená",J1263,0)</f>
        <v>0</v>
      </c>
      <c r="BG1263" s="220">
        <f>IF(N1263="zákl. přenesená",J1263,0)</f>
        <v>0</v>
      </c>
      <c r="BH1263" s="220">
        <f>IF(N1263="sníž. přenesená",J1263,0)</f>
        <v>0</v>
      </c>
      <c r="BI1263" s="220">
        <f>IF(N1263="nulová",J1263,0)</f>
        <v>0</v>
      </c>
      <c r="BJ1263" s="17" t="s">
        <v>83</v>
      </c>
      <c r="BK1263" s="220">
        <f>ROUND(I1263*H1263,2)</f>
        <v>0</v>
      </c>
      <c r="BL1263" s="17" t="s">
        <v>275</v>
      </c>
      <c r="BM1263" s="219" t="s">
        <v>1863</v>
      </c>
    </row>
    <row r="1264" spans="1:65" s="13" customFormat="1">
      <c r="B1264" s="221"/>
      <c r="C1264" s="222"/>
      <c r="D1264" s="223" t="s">
        <v>191</v>
      </c>
      <c r="E1264" s="224" t="s">
        <v>1</v>
      </c>
      <c r="F1264" s="225" t="s">
        <v>1864</v>
      </c>
      <c r="G1264" s="222"/>
      <c r="H1264" s="226">
        <v>9.02</v>
      </c>
      <c r="I1264" s="227"/>
      <c r="J1264" s="222"/>
      <c r="K1264" s="222"/>
      <c r="L1264" s="228"/>
      <c r="M1264" s="229"/>
      <c r="N1264" s="230"/>
      <c r="O1264" s="230"/>
      <c r="P1264" s="230"/>
      <c r="Q1264" s="230"/>
      <c r="R1264" s="230"/>
      <c r="S1264" s="230"/>
      <c r="T1264" s="231"/>
      <c r="AT1264" s="232" t="s">
        <v>191</v>
      </c>
      <c r="AU1264" s="232" t="s">
        <v>85</v>
      </c>
      <c r="AV1264" s="13" t="s">
        <v>85</v>
      </c>
      <c r="AW1264" s="13" t="s">
        <v>32</v>
      </c>
      <c r="AX1264" s="13" t="s">
        <v>83</v>
      </c>
      <c r="AY1264" s="232" t="s">
        <v>182</v>
      </c>
    </row>
    <row r="1265" spans="1:65" s="2" customFormat="1" ht="21.75" customHeight="1">
      <c r="A1265" s="34"/>
      <c r="B1265" s="35"/>
      <c r="C1265" s="255" t="s">
        <v>1865</v>
      </c>
      <c r="D1265" s="255" t="s">
        <v>309</v>
      </c>
      <c r="E1265" s="256" t="s">
        <v>1796</v>
      </c>
      <c r="F1265" s="257" t="s">
        <v>1797</v>
      </c>
      <c r="G1265" s="258" t="s">
        <v>331</v>
      </c>
      <c r="H1265" s="259">
        <v>10.824</v>
      </c>
      <c r="I1265" s="260"/>
      <c r="J1265" s="261">
        <f>ROUND(I1265*H1265,2)</f>
        <v>0</v>
      </c>
      <c r="K1265" s="257" t="s">
        <v>188</v>
      </c>
      <c r="L1265" s="262"/>
      <c r="M1265" s="263" t="s">
        <v>1</v>
      </c>
      <c r="N1265" s="264" t="s">
        <v>41</v>
      </c>
      <c r="O1265" s="71"/>
      <c r="P1265" s="217">
        <f>O1265*H1265</f>
        <v>0</v>
      </c>
      <c r="Q1265" s="217">
        <v>5.3E-3</v>
      </c>
      <c r="R1265" s="217">
        <f>Q1265*H1265</f>
        <v>5.73672E-2</v>
      </c>
      <c r="S1265" s="217">
        <v>0</v>
      </c>
      <c r="T1265" s="218">
        <f>S1265*H1265</f>
        <v>0</v>
      </c>
      <c r="U1265" s="34"/>
      <c r="V1265" s="34"/>
      <c r="W1265" s="34"/>
      <c r="X1265" s="34"/>
      <c r="Y1265" s="34"/>
      <c r="Z1265" s="34"/>
      <c r="AA1265" s="34"/>
      <c r="AB1265" s="34"/>
      <c r="AC1265" s="34"/>
      <c r="AD1265" s="34"/>
      <c r="AE1265" s="34"/>
      <c r="AR1265" s="219" t="s">
        <v>380</v>
      </c>
      <c r="AT1265" s="219" t="s">
        <v>309</v>
      </c>
      <c r="AU1265" s="219" t="s">
        <v>85</v>
      </c>
      <c r="AY1265" s="17" t="s">
        <v>182</v>
      </c>
      <c r="BE1265" s="220">
        <f>IF(N1265="základní",J1265,0)</f>
        <v>0</v>
      </c>
      <c r="BF1265" s="220">
        <f>IF(N1265="snížená",J1265,0)</f>
        <v>0</v>
      </c>
      <c r="BG1265" s="220">
        <f>IF(N1265="zákl. přenesená",J1265,0)</f>
        <v>0</v>
      </c>
      <c r="BH1265" s="220">
        <f>IF(N1265="sníž. přenesená",J1265,0)</f>
        <v>0</v>
      </c>
      <c r="BI1265" s="220">
        <f>IF(N1265="nulová",J1265,0)</f>
        <v>0</v>
      </c>
      <c r="BJ1265" s="17" t="s">
        <v>83</v>
      </c>
      <c r="BK1265" s="220">
        <f>ROUND(I1265*H1265,2)</f>
        <v>0</v>
      </c>
      <c r="BL1265" s="17" t="s">
        <v>275</v>
      </c>
      <c r="BM1265" s="219" t="s">
        <v>1866</v>
      </c>
    </row>
    <row r="1266" spans="1:65" s="13" customFormat="1">
      <c r="B1266" s="221"/>
      <c r="C1266" s="222"/>
      <c r="D1266" s="223" t="s">
        <v>191</v>
      </c>
      <c r="E1266" s="224" t="s">
        <v>1</v>
      </c>
      <c r="F1266" s="225" t="s">
        <v>1867</v>
      </c>
      <c r="G1266" s="222"/>
      <c r="H1266" s="226">
        <v>10.824</v>
      </c>
      <c r="I1266" s="227"/>
      <c r="J1266" s="222"/>
      <c r="K1266" s="222"/>
      <c r="L1266" s="228"/>
      <c r="M1266" s="229"/>
      <c r="N1266" s="230"/>
      <c r="O1266" s="230"/>
      <c r="P1266" s="230"/>
      <c r="Q1266" s="230"/>
      <c r="R1266" s="230"/>
      <c r="S1266" s="230"/>
      <c r="T1266" s="231"/>
      <c r="AT1266" s="232" t="s">
        <v>191</v>
      </c>
      <c r="AU1266" s="232" t="s">
        <v>85</v>
      </c>
      <c r="AV1266" s="13" t="s">
        <v>85</v>
      </c>
      <c r="AW1266" s="13" t="s">
        <v>32</v>
      </c>
      <c r="AX1266" s="13" t="s">
        <v>83</v>
      </c>
      <c r="AY1266" s="232" t="s">
        <v>182</v>
      </c>
    </row>
    <row r="1267" spans="1:65" s="2" customFormat="1" ht="16.5" customHeight="1">
      <c r="A1267" s="34"/>
      <c r="B1267" s="35"/>
      <c r="C1267" s="208" t="s">
        <v>1868</v>
      </c>
      <c r="D1267" s="208" t="s">
        <v>184</v>
      </c>
      <c r="E1267" s="209" t="s">
        <v>1869</v>
      </c>
      <c r="F1267" s="210" t="s">
        <v>1870</v>
      </c>
      <c r="G1267" s="211" t="s">
        <v>301</v>
      </c>
      <c r="H1267" s="212">
        <v>0.129</v>
      </c>
      <c r="I1267" s="213"/>
      <c r="J1267" s="214">
        <f>ROUND(I1267*H1267,2)</f>
        <v>0</v>
      </c>
      <c r="K1267" s="210" t="s">
        <v>188</v>
      </c>
      <c r="L1267" s="39"/>
      <c r="M1267" s="215" t="s">
        <v>1</v>
      </c>
      <c r="N1267" s="216" t="s">
        <v>41</v>
      </c>
      <c r="O1267" s="71"/>
      <c r="P1267" s="217">
        <f>O1267*H1267</f>
        <v>0</v>
      </c>
      <c r="Q1267" s="217">
        <v>0</v>
      </c>
      <c r="R1267" s="217">
        <f>Q1267*H1267</f>
        <v>0</v>
      </c>
      <c r="S1267" s="217">
        <v>0</v>
      </c>
      <c r="T1267" s="218">
        <f>S1267*H1267</f>
        <v>0</v>
      </c>
      <c r="U1267" s="34"/>
      <c r="V1267" s="34"/>
      <c r="W1267" s="34"/>
      <c r="X1267" s="34"/>
      <c r="Y1267" s="34"/>
      <c r="Z1267" s="34"/>
      <c r="AA1267" s="34"/>
      <c r="AB1267" s="34"/>
      <c r="AC1267" s="34"/>
      <c r="AD1267" s="34"/>
      <c r="AE1267" s="34"/>
      <c r="AR1267" s="219" t="s">
        <v>275</v>
      </c>
      <c r="AT1267" s="219" t="s">
        <v>184</v>
      </c>
      <c r="AU1267" s="219" t="s">
        <v>85</v>
      </c>
      <c r="AY1267" s="17" t="s">
        <v>182</v>
      </c>
      <c r="BE1267" s="220">
        <f>IF(N1267="základní",J1267,0)</f>
        <v>0</v>
      </c>
      <c r="BF1267" s="220">
        <f>IF(N1267="snížená",J1267,0)</f>
        <v>0</v>
      </c>
      <c r="BG1267" s="220">
        <f>IF(N1267="zákl. přenesená",J1267,0)</f>
        <v>0</v>
      </c>
      <c r="BH1267" s="220">
        <f>IF(N1267="sníž. přenesená",J1267,0)</f>
        <v>0</v>
      </c>
      <c r="BI1267" s="220">
        <f>IF(N1267="nulová",J1267,0)</f>
        <v>0</v>
      </c>
      <c r="BJ1267" s="17" t="s">
        <v>83</v>
      </c>
      <c r="BK1267" s="220">
        <f>ROUND(I1267*H1267,2)</f>
        <v>0</v>
      </c>
      <c r="BL1267" s="17" t="s">
        <v>275</v>
      </c>
      <c r="BM1267" s="219" t="s">
        <v>1871</v>
      </c>
    </row>
    <row r="1268" spans="1:65" s="2" customFormat="1" ht="16.5" customHeight="1">
      <c r="A1268" s="34"/>
      <c r="B1268" s="35"/>
      <c r="C1268" s="208" t="s">
        <v>1872</v>
      </c>
      <c r="D1268" s="208" t="s">
        <v>184</v>
      </c>
      <c r="E1268" s="209" t="s">
        <v>1873</v>
      </c>
      <c r="F1268" s="210" t="s">
        <v>1874</v>
      </c>
      <c r="G1268" s="211" t="s">
        <v>301</v>
      </c>
      <c r="H1268" s="212">
        <v>0.129</v>
      </c>
      <c r="I1268" s="213"/>
      <c r="J1268" s="214">
        <f>ROUND(I1268*H1268,2)</f>
        <v>0</v>
      </c>
      <c r="K1268" s="210" t="s">
        <v>188</v>
      </c>
      <c r="L1268" s="39"/>
      <c r="M1268" s="215" t="s">
        <v>1</v>
      </c>
      <c r="N1268" s="216" t="s">
        <v>41</v>
      </c>
      <c r="O1268" s="71"/>
      <c r="P1268" s="217">
        <f>O1268*H1268</f>
        <v>0</v>
      </c>
      <c r="Q1268" s="217">
        <v>0</v>
      </c>
      <c r="R1268" s="217">
        <f>Q1268*H1268</f>
        <v>0</v>
      </c>
      <c r="S1268" s="217">
        <v>0</v>
      </c>
      <c r="T1268" s="218">
        <f>S1268*H1268</f>
        <v>0</v>
      </c>
      <c r="U1268" s="34"/>
      <c r="V1268" s="34"/>
      <c r="W1268" s="34"/>
      <c r="X1268" s="34"/>
      <c r="Y1268" s="34"/>
      <c r="Z1268" s="34"/>
      <c r="AA1268" s="34"/>
      <c r="AB1268" s="34"/>
      <c r="AC1268" s="34"/>
      <c r="AD1268" s="34"/>
      <c r="AE1268" s="34"/>
      <c r="AR1268" s="219" t="s">
        <v>275</v>
      </c>
      <c r="AT1268" s="219" t="s">
        <v>184</v>
      </c>
      <c r="AU1268" s="219" t="s">
        <v>85</v>
      </c>
      <c r="AY1268" s="17" t="s">
        <v>182</v>
      </c>
      <c r="BE1268" s="220">
        <f>IF(N1268="základní",J1268,0)</f>
        <v>0</v>
      </c>
      <c r="BF1268" s="220">
        <f>IF(N1268="snížená",J1268,0)</f>
        <v>0</v>
      </c>
      <c r="BG1268" s="220">
        <f>IF(N1268="zákl. přenesená",J1268,0)</f>
        <v>0</v>
      </c>
      <c r="BH1268" s="220">
        <f>IF(N1268="sníž. přenesená",J1268,0)</f>
        <v>0</v>
      </c>
      <c r="BI1268" s="220">
        <f>IF(N1268="nulová",J1268,0)</f>
        <v>0</v>
      </c>
      <c r="BJ1268" s="17" t="s">
        <v>83</v>
      </c>
      <c r="BK1268" s="220">
        <f>ROUND(I1268*H1268,2)</f>
        <v>0</v>
      </c>
      <c r="BL1268" s="17" t="s">
        <v>275</v>
      </c>
      <c r="BM1268" s="219" t="s">
        <v>1875</v>
      </c>
    </row>
    <row r="1269" spans="1:65" s="12" customFormat="1" ht="22.9" customHeight="1">
      <c r="B1269" s="192"/>
      <c r="C1269" s="193"/>
      <c r="D1269" s="194" t="s">
        <v>75</v>
      </c>
      <c r="E1269" s="206" t="s">
        <v>1876</v>
      </c>
      <c r="F1269" s="206" t="s">
        <v>1877</v>
      </c>
      <c r="G1269" s="193"/>
      <c r="H1269" s="193"/>
      <c r="I1269" s="196"/>
      <c r="J1269" s="207">
        <f>BK1269</f>
        <v>0</v>
      </c>
      <c r="K1269" s="193"/>
      <c r="L1269" s="198"/>
      <c r="M1269" s="199"/>
      <c r="N1269" s="200"/>
      <c r="O1269" s="200"/>
      <c r="P1269" s="201">
        <f>SUM(P1270:P1330)</f>
        <v>0</v>
      </c>
      <c r="Q1269" s="200"/>
      <c r="R1269" s="201">
        <f>SUM(R1270:R1330)</f>
        <v>3.0873861099999993</v>
      </c>
      <c r="S1269" s="200"/>
      <c r="T1269" s="202">
        <f>SUM(T1270:T1330)</f>
        <v>0</v>
      </c>
      <c r="AR1269" s="203" t="s">
        <v>85</v>
      </c>
      <c r="AT1269" s="204" t="s">
        <v>75</v>
      </c>
      <c r="AU1269" s="204" t="s">
        <v>83</v>
      </c>
      <c r="AY1269" s="203" t="s">
        <v>182</v>
      </c>
      <c r="BK1269" s="205">
        <f>SUM(BK1270:BK1330)</f>
        <v>0</v>
      </c>
    </row>
    <row r="1270" spans="1:65" s="2" customFormat="1" ht="16.5" customHeight="1">
      <c r="A1270" s="34"/>
      <c r="B1270" s="35"/>
      <c r="C1270" s="208" t="s">
        <v>1878</v>
      </c>
      <c r="D1270" s="208" t="s">
        <v>184</v>
      </c>
      <c r="E1270" s="209" t="s">
        <v>1879</v>
      </c>
      <c r="F1270" s="210" t="s">
        <v>1880</v>
      </c>
      <c r="G1270" s="211" t="s">
        <v>331</v>
      </c>
      <c r="H1270" s="212">
        <v>176.96600000000001</v>
      </c>
      <c r="I1270" s="213"/>
      <c r="J1270" s="214">
        <f>ROUND(I1270*H1270,2)</f>
        <v>0</v>
      </c>
      <c r="K1270" s="210" t="s">
        <v>188</v>
      </c>
      <c r="L1270" s="39"/>
      <c r="M1270" s="215" t="s">
        <v>1</v>
      </c>
      <c r="N1270" s="216" t="s">
        <v>41</v>
      </c>
      <c r="O1270" s="71"/>
      <c r="P1270" s="217">
        <f>O1270*H1270</f>
        <v>0</v>
      </c>
      <c r="Q1270" s="217">
        <v>0</v>
      </c>
      <c r="R1270" s="217">
        <f>Q1270*H1270</f>
        <v>0</v>
      </c>
      <c r="S1270" s="217">
        <v>0</v>
      </c>
      <c r="T1270" s="218">
        <f>S1270*H1270</f>
        <v>0</v>
      </c>
      <c r="U1270" s="34"/>
      <c r="V1270" s="34"/>
      <c r="W1270" s="34"/>
      <c r="X1270" s="34"/>
      <c r="Y1270" s="34"/>
      <c r="Z1270" s="34"/>
      <c r="AA1270" s="34"/>
      <c r="AB1270" s="34"/>
      <c r="AC1270" s="34"/>
      <c r="AD1270" s="34"/>
      <c r="AE1270" s="34"/>
      <c r="AR1270" s="219" t="s">
        <v>275</v>
      </c>
      <c r="AT1270" s="219" t="s">
        <v>184</v>
      </c>
      <c r="AU1270" s="219" t="s">
        <v>85</v>
      </c>
      <c r="AY1270" s="17" t="s">
        <v>182</v>
      </c>
      <c r="BE1270" s="220">
        <f>IF(N1270="základní",J1270,0)</f>
        <v>0</v>
      </c>
      <c r="BF1270" s="220">
        <f>IF(N1270="snížená",J1270,0)</f>
        <v>0</v>
      </c>
      <c r="BG1270" s="220">
        <f>IF(N1270="zákl. přenesená",J1270,0)</f>
        <v>0</v>
      </c>
      <c r="BH1270" s="220">
        <f>IF(N1270="sníž. přenesená",J1270,0)</f>
        <v>0</v>
      </c>
      <c r="BI1270" s="220">
        <f>IF(N1270="nulová",J1270,0)</f>
        <v>0</v>
      </c>
      <c r="BJ1270" s="17" t="s">
        <v>83</v>
      </c>
      <c r="BK1270" s="220">
        <f>ROUND(I1270*H1270,2)</f>
        <v>0</v>
      </c>
      <c r="BL1270" s="17" t="s">
        <v>275</v>
      </c>
      <c r="BM1270" s="219" t="s">
        <v>1881</v>
      </c>
    </row>
    <row r="1271" spans="1:65" s="13" customFormat="1">
      <c r="B1271" s="221"/>
      <c r="C1271" s="222"/>
      <c r="D1271" s="223" t="s">
        <v>191</v>
      </c>
      <c r="E1271" s="224" t="s">
        <v>1</v>
      </c>
      <c r="F1271" s="225" t="s">
        <v>1060</v>
      </c>
      <c r="G1271" s="222"/>
      <c r="H1271" s="226">
        <v>40.439</v>
      </c>
      <c r="I1271" s="227"/>
      <c r="J1271" s="222"/>
      <c r="K1271" s="222"/>
      <c r="L1271" s="228"/>
      <c r="M1271" s="229"/>
      <c r="N1271" s="230"/>
      <c r="O1271" s="230"/>
      <c r="P1271" s="230"/>
      <c r="Q1271" s="230"/>
      <c r="R1271" s="230"/>
      <c r="S1271" s="230"/>
      <c r="T1271" s="231"/>
      <c r="AT1271" s="232" t="s">
        <v>191</v>
      </c>
      <c r="AU1271" s="232" t="s">
        <v>85</v>
      </c>
      <c r="AV1271" s="13" t="s">
        <v>85</v>
      </c>
      <c r="AW1271" s="13" t="s">
        <v>32</v>
      </c>
      <c r="AX1271" s="13" t="s">
        <v>76</v>
      </c>
      <c r="AY1271" s="232" t="s">
        <v>182</v>
      </c>
    </row>
    <row r="1272" spans="1:65" s="13" customFormat="1">
      <c r="B1272" s="221"/>
      <c r="C1272" s="222"/>
      <c r="D1272" s="223" t="s">
        <v>191</v>
      </c>
      <c r="E1272" s="224" t="s">
        <v>1</v>
      </c>
      <c r="F1272" s="225" t="s">
        <v>337</v>
      </c>
      <c r="G1272" s="222"/>
      <c r="H1272" s="226">
        <v>136.52699999999999</v>
      </c>
      <c r="I1272" s="227"/>
      <c r="J1272" s="222"/>
      <c r="K1272" s="222"/>
      <c r="L1272" s="228"/>
      <c r="M1272" s="229"/>
      <c r="N1272" s="230"/>
      <c r="O1272" s="230"/>
      <c r="P1272" s="230"/>
      <c r="Q1272" s="230"/>
      <c r="R1272" s="230"/>
      <c r="S1272" s="230"/>
      <c r="T1272" s="231"/>
      <c r="AT1272" s="232" t="s">
        <v>191</v>
      </c>
      <c r="AU1272" s="232" t="s">
        <v>85</v>
      </c>
      <c r="AV1272" s="13" t="s">
        <v>85</v>
      </c>
      <c r="AW1272" s="13" t="s">
        <v>32</v>
      </c>
      <c r="AX1272" s="13" t="s">
        <v>76</v>
      </c>
      <c r="AY1272" s="232" t="s">
        <v>182</v>
      </c>
    </row>
    <row r="1273" spans="1:65" s="15" customFormat="1">
      <c r="B1273" s="244"/>
      <c r="C1273" s="245"/>
      <c r="D1273" s="223" t="s">
        <v>191</v>
      </c>
      <c r="E1273" s="246" t="s">
        <v>1</v>
      </c>
      <c r="F1273" s="247" t="s">
        <v>202</v>
      </c>
      <c r="G1273" s="245"/>
      <c r="H1273" s="248">
        <v>176.96599999999998</v>
      </c>
      <c r="I1273" s="249"/>
      <c r="J1273" s="245"/>
      <c r="K1273" s="245"/>
      <c r="L1273" s="250"/>
      <c r="M1273" s="251"/>
      <c r="N1273" s="252"/>
      <c r="O1273" s="252"/>
      <c r="P1273" s="252"/>
      <c r="Q1273" s="252"/>
      <c r="R1273" s="252"/>
      <c r="S1273" s="252"/>
      <c r="T1273" s="253"/>
      <c r="AT1273" s="254" t="s">
        <v>191</v>
      </c>
      <c r="AU1273" s="254" t="s">
        <v>85</v>
      </c>
      <c r="AV1273" s="15" t="s">
        <v>189</v>
      </c>
      <c r="AW1273" s="15" t="s">
        <v>32</v>
      </c>
      <c r="AX1273" s="15" t="s">
        <v>83</v>
      </c>
      <c r="AY1273" s="254" t="s">
        <v>182</v>
      </c>
    </row>
    <row r="1274" spans="1:65" s="2" customFormat="1" ht="16.5" customHeight="1">
      <c r="A1274" s="34"/>
      <c r="B1274" s="35"/>
      <c r="C1274" s="255" t="s">
        <v>1882</v>
      </c>
      <c r="D1274" s="255" t="s">
        <v>309</v>
      </c>
      <c r="E1274" s="256" t="s">
        <v>1883</v>
      </c>
      <c r="F1274" s="257" t="s">
        <v>1884</v>
      </c>
      <c r="G1274" s="258" t="s">
        <v>331</v>
      </c>
      <c r="H1274" s="259">
        <v>40.439</v>
      </c>
      <c r="I1274" s="260"/>
      <c r="J1274" s="261">
        <f>ROUND(I1274*H1274,2)</f>
        <v>0</v>
      </c>
      <c r="K1274" s="257" t="s">
        <v>188</v>
      </c>
      <c r="L1274" s="262"/>
      <c r="M1274" s="263" t="s">
        <v>1</v>
      </c>
      <c r="N1274" s="264" t="s">
        <v>41</v>
      </c>
      <c r="O1274" s="71"/>
      <c r="P1274" s="217">
        <f>O1274*H1274</f>
        <v>0</v>
      </c>
      <c r="Q1274" s="217">
        <v>2.0999999999999999E-3</v>
      </c>
      <c r="R1274" s="217">
        <f>Q1274*H1274</f>
        <v>8.4921899999999995E-2</v>
      </c>
      <c r="S1274" s="217">
        <v>0</v>
      </c>
      <c r="T1274" s="218">
        <f>S1274*H1274</f>
        <v>0</v>
      </c>
      <c r="U1274" s="34"/>
      <c r="V1274" s="34"/>
      <c r="W1274" s="34"/>
      <c r="X1274" s="34"/>
      <c r="Y1274" s="34"/>
      <c r="Z1274" s="34"/>
      <c r="AA1274" s="34"/>
      <c r="AB1274" s="34"/>
      <c r="AC1274" s="34"/>
      <c r="AD1274" s="34"/>
      <c r="AE1274" s="34"/>
      <c r="AR1274" s="219" t="s">
        <v>380</v>
      </c>
      <c r="AT1274" s="219" t="s">
        <v>309</v>
      </c>
      <c r="AU1274" s="219" t="s">
        <v>85</v>
      </c>
      <c r="AY1274" s="17" t="s">
        <v>182</v>
      </c>
      <c r="BE1274" s="220">
        <f>IF(N1274="základní",J1274,0)</f>
        <v>0</v>
      </c>
      <c r="BF1274" s="220">
        <f>IF(N1274="snížená",J1274,0)</f>
        <v>0</v>
      </c>
      <c r="BG1274" s="220">
        <f>IF(N1274="zákl. přenesená",J1274,0)</f>
        <v>0</v>
      </c>
      <c r="BH1274" s="220">
        <f>IF(N1274="sníž. přenesená",J1274,0)</f>
        <v>0</v>
      </c>
      <c r="BI1274" s="220">
        <f>IF(N1274="nulová",J1274,0)</f>
        <v>0</v>
      </c>
      <c r="BJ1274" s="17" t="s">
        <v>83</v>
      </c>
      <c r="BK1274" s="220">
        <f>ROUND(I1274*H1274,2)</f>
        <v>0</v>
      </c>
      <c r="BL1274" s="17" t="s">
        <v>275</v>
      </c>
      <c r="BM1274" s="219" t="s">
        <v>1885</v>
      </c>
    </row>
    <row r="1275" spans="1:65" s="13" customFormat="1">
      <c r="B1275" s="221"/>
      <c r="C1275" s="222"/>
      <c r="D1275" s="223" t="s">
        <v>191</v>
      </c>
      <c r="E1275" s="224" t="s">
        <v>1</v>
      </c>
      <c r="F1275" s="225" t="s">
        <v>1060</v>
      </c>
      <c r="G1275" s="222"/>
      <c r="H1275" s="226">
        <v>40.439</v>
      </c>
      <c r="I1275" s="227"/>
      <c r="J1275" s="222"/>
      <c r="K1275" s="222"/>
      <c r="L1275" s="228"/>
      <c r="M1275" s="229"/>
      <c r="N1275" s="230"/>
      <c r="O1275" s="230"/>
      <c r="P1275" s="230"/>
      <c r="Q1275" s="230"/>
      <c r="R1275" s="230"/>
      <c r="S1275" s="230"/>
      <c r="T1275" s="231"/>
      <c r="AT1275" s="232" t="s">
        <v>191</v>
      </c>
      <c r="AU1275" s="232" t="s">
        <v>85</v>
      </c>
      <c r="AV1275" s="13" t="s">
        <v>85</v>
      </c>
      <c r="AW1275" s="13" t="s">
        <v>32</v>
      </c>
      <c r="AX1275" s="13" t="s">
        <v>83</v>
      </c>
      <c r="AY1275" s="232" t="s">
        <v>182</v>
      </c>
    </row>
    <row r="1276" spans="1:65" s="2" customFormat="1" ht="16.5" customHeight="1">
      <c r="A1276" s="34"/>
      <c r="B1276" s="35"/>
      <c r="C1276" s="255" t="s">
        <v>1886</v>
      </c>
      <c r="D1276" s="255" t="s">
        <v>309</v>
      </c>
      <c r="E1276" s="256" t="s">
        <v>1887</v>
      </c>
      <c r="F1276" s="257" t="s">
        <v>1888</v>
      </c>
      <c r="G1276" s="258" t="s">
        <v>331</v>
      </c>
      <c r="H1276" s="259">
        <v>139.25800000000001</v>
      </c>
      <c r="I1276" s="260"/>
      <c r="J1276" s="261">
        <f>ROUND(I1276*H1276,2)</f>
        <v>0</v>
      </c>
      <c r="K1276" s="257" t="s">
        <v>188</v>
      </c>
      <c r="L1276" s="262"/>
      <c r="M1276" s="263" t="s">
        <v>1</v>
      </c>
      <c r="N1276" s="264" t="s">
        <v>41</v>
      </c>
      <c r="O1276" s="71"/>
      <c r="P1276" s="217">
        <f>O1276*H1276</f>
        <v>0</v>
      </c>
      <c r="Q1276" s="217">
        <v>3.5000000000000001E-3</v>
      </c>
      <c r="R1276" s="217">
        <f>Q1276*H1276</f>
        <v>0.48740300000000003</v>
      </c>
      <c r="S1276" s="217">
        <v>0</v>
      </c>
      <c r="T1276" s="218">
        <f>S1276*H1276</f>
        <v>0</v>
      </c>
      <c r="U1276" s="34"/>
      <c r="V1276" s="34"/>
      <c r="W1276" s="34"/>
      <c r="X1276" s="34"/>
      <c r="Y1276" s="34"/>
      <c r="Z1276" s="34"/>
      <c r="AA1276" s="34"/>
      <c r="AB1276" s="34"/>
      <c r="AC1276" s="34"/>
      <c r="AD1276" s="34"/>
      <c r="AE1276" s="34"/>
      <c r="AR1276" s="219" t="s">
        <v>380</v>
      </c>
      <c r="AT1276" s="219" t="s">
        <v>309</v>
      </c>
      <c r="AU1276" s="219" t="s">
        <v>85</v>
      </c>
      <c r="AY1276" s="17" t="s">
        <v>182</v>
      </c>
      <c r="BE1276" s="220">
        <f>IF(N1276="základní",J1276,0)</f>
        <v>0</v>
      </c>
      <c r="BF1276" s="220">
        <f>IF(N1276="snížená",J1276,0)</f>
        <v>0</v>
      </c>
      <c r="BG1276" s="220">
        <f>IF(N1276="zákl. přenesená",J1276,0)</f>
        <v>0</v>
      </c>
      <c r="BH1276" s="220">
        <f>IF(N1276="sníž. přenesená",J1276,0)</f>
        <v>0</v>
      </c>
      <c r="BI1276" s="220">
        <f>IF(N1276="nulová",J1276,0)</f>
        <v>0</v>
      </c>
      <c r="BJ1276" s="17" t="s">
        <v>83</v>
      </c>
      <c r="BK1276" s="220">
        <f>ROUND(I1276*H1276,2)</f>
        <v>0</v>
      </c>
      <c r="BL1276" s="17" t="s">
        <v>275</v>
      </c>
      <c r="BM1276" s="219" t="s">
        <v>1889</v>
      </c>
    </row>
    <row r="1277" spans="1:65" s="13" customFormat="1">
      <c r="B1277" s="221"/>
      <c r="C1277" s="222"/>
      <c r="D1277" s="223" t="s">
        <v>191</v>
      </c>
      <c r="E1277" s="224" t="s">
        <v>1</v>
      </c>
      <c r="F1277" s="225" t="s">
        <v>337</v>
      </c>
      <c r="G1277" s="222"/>
      <c r="H1277" s="226">
        <v>136.52699999999999</v>
      </c>
      <c r="I1277" s="227"/>
      <c r="J1277" s="222"/>
      <c r="K1277" s="222"/>
      <c r="L1277" s="228"/>
      <c r="M1277" s="229"/>
      <c r="N1277" s="230"/>
      <c r="O1277" s="230"/>
      <c r="P1277" s="230"/>
      <c r="Q1277" s="230"/>
      <c r="R1277" s="230"/>
      <c r="S1277" s="230"/>
      <c r="T1277" s="231"/>
      <c r="AT1277" s="232" t="s">
        <v>191</v>
      </c>
      <c r="AU1277" s="232" t="s">
        <v>85</v>
      </c>
      <c r="AV1277" s="13" t="s">
        <v>85</v>
      </c>
      <c r="AW1277" s="13" t="s">
        <v>32</v>
      </c>
      <c r="AX1277" s="13" t="s">
        <v>83</v>
      </c>
      <c r="AY1277" s="232" t="s">
        <v>182</v>
      </c>
    </row>
    <row r="1278" spans="1:65" s="13" customFormat="1">
      <c r="B1278" s="221"/>
      <c r="C1278" s="222"/>
      <c r="D1278" s="223" t="s">
        <v>191</v>
      </c>
      <c r="E1278" s="222"/>
      <c r="F1278" s="225" t="s">
        <v>1890</v>
      </c>
      <c r="G1278" s="222"/>
      <c r="H1278" s="226">
        <v>139.25800000000001</v>
      </c>
      <c r="I1278" s="227"/>
      <c r="J1278" s="222"/>
      <c r="K1278" s="222"/>
      <c r="L1278" s="228"/>
      <c r="M1278" s="229"/>
      <c r="N1278" s="230"/>
      <c r="O1278" s="230"/>
      <c r="P1278" s="230"/>
      <c r="Q1278" s="230"/>
      <c r="R1278" s="230"/>
      <c r="S1278" s="230"/>
      <c r="T1278" s="231"/>
      <c r="AT1278" s="232" t="s">
        <v>191</v>
      </c>
      <c r="AU1278" s="232" t="s">
        <v>85</v>
      </c>
      <c r="AV1278" s="13" t="s">
        <v>85</v>
      </c>
      <c r="AW1278" s="13" t="s">
        <v>4</v>
      </c>
      <c r="AX1278" s="13" t="s">
        <v>83</v>
      </c>
      <c r="AY1278" s="232" t="s">
        <v>182</v>
      </c>
    </row>
    <row r="1279" spans="1:65" s="2" customFormat="1" ht="16.5" customHeight="1">
      <c r="A1279" s="34"/>
      <c r="B1279" s="35"/>
      <c r="C1279" s="208" t="s">
        <v>1891</v>
      </c>
      <c r="D1279" s="208" t="s">
        <v>184</v>
      </c>
      <c r="E1279" s="209" t="s">
        <v>1892</v>
      </c>
      <c r="F1279" s="210" t="s">
        <v>1893</v>
      </c>
      <c r="G1279" s="211" t="s">
        <v>331</v>
      </c>
      <c r="H1279" s="212">
        <v>140.91</v>
      </c>
      <c r="I1279" s="213"/>
      <c r="J1279" s="214">
        <f>ROUND(I1279*H1279,2)</f>
        <v>0</v>
      </c>
      <c r="K1279" s="210" t="s">
        <v>188</v>
      </c>
      <c r="L1279" s="39"/>
      <c r="M1279" s="215" t="s">
        <v>1</v>
      </c>
      <c r="N1279" s="216" t="s">
        <v>41</v>
      </c>
      <c r="O1279" s="71"/>
      <c r="P1279" s="217">
        <f>O1279*H1279</f>
        <v>0</v>
      </c>
      <c r="Q1279" s="217">
        <v>0</v>
      </c>
      <c r="R1279" s="217">
        <f>Q1279*H1279</f>
        <v>0</v>
      </c>
      <c r="S1279" s="217">
        <v>0</v>
      </c>
      <c r="T1279" s="218">
        <f>S1279*H1279</f>
        <v>0</v>
      </c>
      <c r="U1279" s="34"/>
      <c r="V1279" s="34"/>
      <c r="W1279" s="34"/>
      <c r="X1279" s="34"/>
      <c r="Y1279" s="34"/>
      <c r="Z1279" s="34"/>
      <c r="AA1279" s="34"/>
      <c r="AB1279" s="34"/>
      <c r="AC1279" s="34"/>
      <c r="AD1279" s="34"/>
      <c r="AE1279" s="34"/>
      <c r="AR1279" s="219" t="s">
        <v>275</v>
      </c>
      <c r="AT1279" s="219" t="s">
        <v>184</v>
      </c>
      <c r="AU1279" s="219" t="s">
        <v>85</v>
      </c>
      <c r="AY1279" s="17" t="s">
        <v>182</v>
      </c>
      <c r="BE1279" s="220">
        <f>IF(N1279="základní",J1279,0)</f>
        <v>0</v>
      </c>
      <c r="BF1279" s="220">
        <f>IF(N1279="snížená",J1279,0)</f>
        <v>0</v>
      </c>
      <c r="BG1279" s="220">
        <f>IF(N1279="zákl. přenesená",J1279,0)</f>
        <v>0</v>
      </c>
      <c r="BH1279" s="220">
        <f>IF(N1279="sníž. přenesená",J1279,0)</f>
        <v>0</v>
      </c>
      <c r="BI1279" s="220">
        <f>IF(N1279="nulová",J1279,0)</f>
        <v>0</v>
      </c>
      <c r="BJ1279" s="17" t="s">
        <v>83</v>
      </c>
      <c r="BK1279" s="220">
        <f>ROUND(I1279*H1279,2)</f>
        <v>0</v>
      </c>
      <c r="BL1279" s="17" t="s">
        <v>275</v>
      </c>
      <c r="BM1279" s="219" t="s">
        <v>1894</v>
      </c>
    </row>
    <row r="1280" spans="1:65" s="13" customFormat="1">
      <c r="B1280" s="221"/>
      <c r="C1280" s="222"/>
      <c r="D1280" s="223" t="s">
        <v>191</v>
      </c>
      <c r="E1280" s="224" t="s">
        <v>1</v>
      </c>
      <c r="F1280" s="225" t="s">
        <v>1895</v>
      </c>
      <c r="G1280" s="222"/>
      <c r="H1280" s="226">
        <v>123</v>
      </c>
      <c r="I1280" s="227"/>
      <c r="J1280" s="222"/>
      <c r="K1280" s="222"/>
      <c r="L1280" s="228"/>
      <c r="M1280" s="229"/>
      <c r="N1280" s="230"/>
      <c r="O1280" s="230"/>
      <c r="P1280" s="230"/>
      <c r="Q1280" s="230"/>
      <c r="R1280" s="230"/>
      <c r="S1280" s="230"/>
      <c r="T1280" s="231"/>
      <c r="AT1280" s="232" t="s">
        <v>191</v>
      </c>
      <c r="AU1280" s="232" t="s">
        <v>85</v>
      </c>
      <c r="AV1280" s="13" t="s">
        <v>85</v>
      </c>
      <c r="AW1280" s="13" t="s">
        <v>32</v>
      </c>
      <c r="AX1280" s="13" t="s">
        <v>76</v>
      </c>
      <c r="AY1280" s="232" t="s">
        <v>182</v>
      </c>
    </row>
    <row r="1281" spans="1:65" s="13" customFormat="1">
      <c r="B1281" s="221"/>
      <c r="C1281" s="222"/>
      <c r="D1281" s="223" t="s">
        <v>191</v>
      </c>
      <c r="E1281" s="224" t="s">
        <v>1</v>
      </c>
      <c r="F1281" s="225" t="s">
        <v>1896</v>
      </c>
      <c r="G1281" s="222"/>
      <c r="H1281" s="226">
        <v>17.91</v>
      </c>
      <c r="I1281" s="227"/>
      <c r="J1281" s="222"/>
      <c r="K1281" s="222"/>
      <c r="L1281" s="228"/>
      <c r="M1281" s="229"/>
      <c r="N1281" s="230"/>
      <c r="O1281" s="230"/>
      <c r="P1281" s="230"/>
      <c r="Q1281" s="230"/>
      <c r="R1281" s="230"/>
      <c r="S1281" s="230"/>
      <c r="T1281" s="231"/>
      <c r="AT1281" s="232" t="s">
        <v>191</v>
      </c>
      <c r="AU1281" s="232" t="s">
        <v>85</v>
      </c>
      <c r="AV1281" s="13" t="s">
        <v>85</v>
      </c>
      <c r="AW1281" s="13" t="s">
        <v>32</v>
      </c>
      <c r="AX1281" s="13" t="s">
        <v>76</v>
      </c>
      <c r="AY1281" s="232" t="s">
        <v>182</v>
      </c>
    </row>
    <row r="1282" spans="1:65" s="15" customFormat="1">
      <c r="B1282" s="244"/>
      <c r="C1282" s="245"/>
      <c r="D1282" s="223" t="s">
        <v>191</v>
      </c>
      <c r="E1282" s="246" t="s">
        <v>1</v>
      </c>
      <c r="F1282" s="247" t="s">
        <v>202</v>
      </c>
      <c r="G1282" s="245"/>
      <c r="H1282" s="248">
        <v>140.91</v>
      </c>
      <c r="I1282" s="249"/>
      <c r="J1282" s="245"/>
      <c r="K1282" s="245"/>
      <c r="L1282" s="250"/>
      <c r="M1282" s="251"/>
      <c r="N1282" s="252"/>
      <c r="O1282" s="252"/>
      <c r="P1282" s="252"/>
      <c r="Q1282" s="252"/>
      <c r="R1282" s="252"/>
      <c r="S1282" s="252"/>
      <c r="T1282" s="253"/>
      <c r="AT1282" s="254" t="s">
        <v>191</v>
      </c>
      <c r="AU1282" s="254" t="s">
        <v>85</v>
      </c>
      <c r="AV1282" s="15" t="s">
        <v>189</v>
      </c>
      <c r="AW1282" s="15" t="s">
        <v>32</v>
      </c>
      <c r="AX1282" s="15" t="s">
        <v>83</v>
      </c>
      <c r="AY1282" s="254" t="s">
        <v>182</v>
      </c>
    </row>
    <row r="1283" spans="1:65" s="2" customFormat="1" ht="16.5" customHeight="1">
      <c r="A1283" s="34"/>
      <c r="B1283" s="35"/>
      <c r="C1283" s="255" t="s">
        <v>1897</v>
      </c>
      <c r="D1283" s="255" t="s">
        <v>309</v>
      </c>
      <c r="E1283" s="256" t="s">
        <v>1898</v>
      </c>
      <c r="F1283" s="257" t="s">
        <v>1899</v>
      </c>
      <c r="G1283" s="258" t="s">
        <v>331</v>
      </c>
      <c r="H1283" s="259">
        <v>250.92</v>
      </c>
      <c r="I1283" s="260"/>
      <c r="J1283" s="261">
        <f>ROUND(I1283*H1283,2)</f>
        <v>0</v>
      </c>
      <c r="K1283" s="257" t="s">
        <v>1</v>
      </c>
      <c r="L1283" s="262"/>
      <c r="M1283" s="263" t="s">
        <v>1</v>
      </c>
      <c r="N1283" s="264" t="s">
        <v>41</v>
      </c>
      <c r="O1283" s="71"/>
      <c r="P1283" s="217">
        <f>O1283*H1283</f>
        <v>0</v>
      </c>
      <c r="Q1283" s="217">
        <v>6.0000000000000001E-3</v>
      </c>
      <c r="R1283" s="217">
        <f>Q1283*H1283</f>
        <v>1.50552</v>
      </c>
      <c r="S1283" s="217">
        <v>0</v>
      </c>
      <c r="T1283" s="218">
        <f>S1283*H1283</f>
        <v>0</v>
      </c>
      <c r="U1283" s="34"/>
      <c r="V1283" s="34"/>
      <c r="W1283" s="34"/>
      <c r="X1283" s="34"/>
      <c r="Y1283" s="34"/>
      <c r="Z1283" s="34"/>
      <c r="AA1283" s="34"/>
      <c r="AB1283" s="34"/>
      <c r="AC1283" s="34"/>
      <c r="AD1283" s="34"/>
      <c r="AE1283" s="34"/>
      <c r="AR1283" s="219" t="s">
        <v>380</v>
      </c>
      <c r="AT1283" s="219" t="s">
        <v>309</v>
      </c>
      <c r="AU1283" s="219" t="s">
        <v>85</v>
      </c>
      <c r="AY1283" s="17" t="s">
        <v>182</v>
      </c>
      <c r="BE1283" s="220">
        <f>IF(N1283="základní",J1283,0)</f>
        <v>0</v>
      </c>
      <c r="BF1283" s="220">
        <f>IF(N1283="snížená",J1283,0)</f>
        <v>0</v>
      </c>
      <c r="BG1283" s="220">
        <f>IF(N1283="zákl. přenesená",J1283,0)</f>
        <v>0</v>
      </c>
      <c r="BH1283" s="220">
        <f>IF(N1283="sníž. přenesená",J1283,0)</f>
        <v>0</v>
      </c>
      <c r="BI1283" s="220">
        <f>IF(N1283="nulová",J1283,0)</f>
        <v>0</v>
      </c>
      <c r="BJ1283" s="17" t="s">
        <v>83</v>
      </c>
      <c r="BK1283" s="220">
        <f>ROUND(I1283*H1283,2)</f>
        <v>0</v>
      </c>
      <c r="BL1283" s="17" t="s">
        <v>275</v>
      </c>
      <c r="BM1283" s="219" t="s">
        <v>1900</v>
      </c>
    </row>
    <row r="1284" spans="1:65" s="13" customFormat="1">
      <c r="B1284" s="221"/>
      <c r="C1284" s="222"/>
      <c r="D1284" s="223" t="s">
        <v>191</v>
      </c>
      <c r="E1284" s="224" t="s">
        <v>1</v>
      </c>
      <c r="F1284" s="225" t="s">
        <v>1901</v>
      </c>
      <c r="G1284" s="222"/>
      <c r="H1284" s="226">
        <v>250.92</v>
      </c>
      <c r="I1284" s="227"/>
      <c r="J1284" s="222"/>
      <c r="K1284" s="222"/>
      <c r="L1284" s="228"/>
      <c r="M1284" s="229"/>
      <c r="N1284" s="230"/>
      <c r="O1284" s="230"/>
      <c r="P1284" s="230"/>
      <c r="Q1284" s="230"/>
      <c r="R1284" s="230"/>
      <c r="S1284" s="230"/>
      <c r="T1284" s="231"/>
      <c r="AT1284" s="232" t="s">
        <v>191</v>
      </c>
      <c r="AU1284" s="232" t="s">
        <v>85</v>
      </c>
      <c r="AV1284" s="13" t="s">
        <v>85</v>
      </c>
      <c r="AW1284" s="13" t="s">
        <v>32</v>
      </c>
      <c r="AX1284" s="13" t="s">
        <v>83</v>
      </c>
      <c r="AY1284" s="232" t="s">
        <v>182</v>
      </c>
    </row>
    <row r="1285" spans="1:65" s="2" customFormat="1" ht="16.5" customHeight="1">
      <c r="A1285" s="34"/>
      <c r="B1285" s="35"/>
      <c r="C1285" s="255" t="s">
        <v>1902</v>
      </c>
      <c r="D1285" s="255" t="s">
        <v>309</v>
      </c>
      <c r="E1285" s="256" t="s">
        <v>1903</v>
      </c>
      <c r="F1285" s="257" t="s">
        <v>1904</v>
      </c>
      <c r="G1285" s="258" t="s">
        <v>331</v>
      </c>
      <c r="H1285" s="259">
        <v>18.626000000000001</v>
      </c>
      <c r="I1285" s="260"/>
      <c r="J1285" s="261">
        <f>ROUND(I1285*H1285,2)</f>
        <v>0</v>
      </c>
      <c r="K1285" s="257" t="s">
        <v>188</v>
      </c>
      <c r="L1285" s="262"/>
      <c r="M1285" s="263" t="s">
        <v>1</v>
      </c>
      <c r="N1285" s="264" t="s">
        <v>41</v>
      </c>
      <c r="O1285" s="71"/>
      <c r="P1285" s="217">
        <f>O1285*H1285</f>
        <v>0</v>
      </c>
      <c r="Q1285" s="217">
        <v>1.75E-3</v>
      </c>
      <c r="R1285" s="217">
        <f>Q1285*H1285</f>
        <v>3.2595499999999999E-2</v>
      </c>
      <c r="S1285" s="217">
        <v>0</v>
      </c>
      <c r="T1285" s="218">
        <f>S1285*H1285</f>
        <v>0</v>
      </c>
      <c r="U1285" s="34"/>
      <c r="V1285" s="34"/>
      <c r="W1285" s="34"/>
      <c r="X1285" s="34"/>
      <c r="Y1285" s="34"/>
      <c r="Z1285" s="34"/>
      <c r="AA1285" s="34"/>
      <c r="AB1285" s="34"/>
      <c r="AC1285" s="34"/>
      <c r="AD1285" s="34"/>
      <c r="AE1285" s="34"/>
      <c r="AR1285" s="219" t="s">
        <v>380</v>
      </c>
      <c r="AT1285" s="219" t="s">
        <v>309</v>
      </c>
      <c r="AU1285" s="219" t="s">
        <v>85</v>
      </c>
      <c r="AY1285" s="17" t="s">
        <v>182</v>
      </c>
      <c r="BE1285" s="220">
        <f>IF(N1285="základní",J1285,0)</f>
        <v>0</v>
      </c>
      <c r="BF1285" s="220">
        <f>IF(N1285="snížená",J1285,0)</f>
        <v>0</v>
      </c>
      <c r="BG1285" s="220">
        <f>IF(N1285="zákl. přenesená",J1285,0)</f>
        <v>0</v>
      </c>
      <c r="BH1285" s="220">
        <f>IF(N1285="sníž. přenesená",J1285,0)</f>
        <v>0</v>
      </c>
      <c r="BI1285" s="220">
        <f>IF(N1285="nulová",J1285,0)</f>
        <v>0</v>
      </c>
      <c r="BJ1285" s="17" t="s">
        <v>83</v>
      </c>
      <c r="BK1285" s="220">
        <f>ROUND(I1285*H1285,2)</f>
        <v>0</v>
      </c>
      <c r="BL1285" s="17" t="s">
        <v>275</v>
      </c>
      <c r="BM1285" s="219" t="s">
        <v>1905</v>
      </c>
    </row>
    <row r="1286" spans="1:65" s="13" customFormat="1">
      <c r="B1286" s="221"/>
      <c r="C1286" s="222"/>
      <c r="D1286" s="223" t="s">
        <v>191</v>
      </c>
      <c r="E1286" s="224" t="s">
        <v>1</v>
      </c>
      <c r="F1286" s="225" t="s">
        <v>1906</v>
      </c>
      <c r="G1286" s="222"/>
      <c r="H1286" s="226">
        <v>18.626000000000001</v>
      </c>
      <c r="I1286" s="227"/>
      <c r="J1286" s="222"/>
      <c r="K1286" s="222"/>
      <c r="L1286" s="228"/>
      <c r="M1286" s="229"/>
      <c r="N1286" s="230"/>
      <c r="O1286" s="230"/>
      <c r="P1286" s="230"/>
      <c r="Q1286" s="230"/>
      <c r="R1286" s="230"/>
      <c r="S1286" s="230"/>
      <c r="T1286" s="231"/>
      <c r="AT1286" s="232" t="s">
        <v>191</v>
      </c>
      <c r="AU1286" s="232" t="s">
        <v>85</v>
      </c>
      <c r="AV1286" s="13" t="s">
        <v>85</v>
      </c>
      <c r="AW1286" s="13" t="s">
        <v>32</v>
      </c>
      <c r="AX1286" s="13" t="s">
        <v>83</v>
      </c>
      <c r="AY1286" s="232" t="s">
        <v>182</v>
      </c>
    </row>
    <row r="1287" spans="1:65" s="2" customFormat="1" ht="16.5" customHeight="1">
      <c r="A1287" s="34"/>
      <c r="B1287" s="35"/>
      <c r="C1287" s="255" t="s">
        <v>1907</v>
      </c>
      <c r="D1287" s="255" t="s">
        <v>309</v>
      </c>
      <c r="E1287" s="256" t="s">
        <v>1908</v>
      </c>
      <c r="F1287" s="257" t="s">
        <v>1909</v>
      </c>
      <c r="G1287" s="258" t="s">
        <v>331</v>
      </c>
      <c r="H1287" s="259">
        <v>18.626000000000001</v>
      </c>
      <c r="I1287" s="260"/>
      <c r="J1287" s="261">
        <f>ROUND(I1287*H1287,2)</f>
        <v>0</v>
      </c>
      <c r="K1287" s="257" t="s">
        <v>188</v>
      </c>
      <c r="L1287" s="262"/>
      <c r="M1287" s="263" t="s">
        <v>1</v>
      </c>
      <c r="N1287" s="264" t="s">
        <v>41</v>
      </c>
      <c r="O1287" s="71"/>
      <c r="P1287" s="217">
        <f>O1287*H1287</f>
        <v>0</v>
      </c>
      <c r="Q1287" s="217">
        <v>2E-3</v>
      </c>
      <c r="R1287" s="217">
        <f>Q1287*H1287</f>
        <v>3.7252E-2</v>
      </c>
      <c r="S1287" s="217">
        <v>0</v>
      </c>
      <c r="T1287" s="218">
        <f>S1287*H1287</f>
        <v>0</v>
      </c>
      <c r="U1287" s="34"/>
      <c r="V1287" s="34"/>
      <c r="W1287" s="34"/>
      <c r="X1287" s="34"/>
      <c r="Y1287" s="34"/>
      <c r="Z1287" s="34"/>
      <c r="AA1287" s="34"/>
      <c r="AB1287" s="34"/>
      <c r="AC1287" s="34"/>
      <c r="AD1287" s="34"/>
      <c r="AE1287" s="34"/>
      <c r="AR1287" s="219" t="s">
        <v>380</v>
      </c>
      <c r="AT1287" s="219" t="s">
        <v>309</v>
      </c>
      <c r="AU1287" s="219" t="s">
        <v>85</v>
      </c>
      <c r="AY1287" s="17" t="s">
        <v>182</v>
      </c>
      <c r="BE1287" s="220">
        <f>IF(N1287="základní",J1287,0)</f>
        <v>0</v>
      </c>
      <c r="BF1287" s="220">
        <f>IF(N1287="snížená",J1287,0)</f>
        <v>0</v>
      </c>
      <c r="BG1287" s="220">
        <f>IF(N1287="zákl. přenesená",J1287,0)</f>
        <v>0</v>
      </c>
      <c r="BH1287" s="220">
        <f>IF(N1287="sníž. přenesená",J1287,0)</f>
        <v>0</v>
      </c>
      <c r="BI1287" s="220">
        <f>IF(N1287="nulová",J1287,0)</f>
        <v>0</v>
      </c>
      <c r="BJ1287" s="17" t="s">
        <v>83</v>
      </c>
      <c r="BK1287" s="220">
        <f>ROUND(I1287*H1287,2)</f>
        <v>0</v>
      </c>
      <c r="BL1287" s="17" t="s">
        <v>275</v>
      </c>
      <c r="BM1287" s="219" t="s">
        <v>1910</v>
      </c>
    </row>
    <row r="1288" spans="1:65" s="13" customFormat="1">
      <c r="B1288" s="221"/>
      <c r="C1288" s="222"/>
      <c r="D1288" s="223" t="s">
        <v>191</v>
      </c>
      <c r="E1288" s="224" t="s">
        <v>1</v>
      </c>
      <c r="F1288" s="225" t="s">
        <v>1906</v>
      </c>
      <c r="G1288" s="222"/>
      <c r="H1288" s="226">
        <v>18.626000000000001</v>
      </c>
      <c r="I1288" s="227"/>
      <c r="J1288" s="222"/>
      <c r="K1288" s="222"/>
      <c r="L1288" s="228"/>
      <c r="M1288" s="229"/>
      <c r="N1288" s="230"/>
      <c r="O1288" s="230"/>
      <c r="P1288" s="230"/>
      <c r="Q1288" s="230"/>
      <c r="R1288" s="230"/>
      <c r="S1288" s="230"/>
      <c r="T1288" s="231"/>
      <c r="AT1288" s="232" t="s">
        <v>191</v>
      </c>
      <c r="AU1288" s="232" t="s">
        <v>85</v>
      </c>
      <c r="AV1288" s="13" t="s">
        <v>85</v>
      </c>
      <c r="AW1288" s="13" t="s">
        <v>32</v>
      </c>
      <c r="AX1288" s="13" t="s">
        <v>83</v>
      </c>
      <c r="AY1288" s="232" t="s">
        <v>182</v>
      </c>
    </row>
    <row r="1289" spans="1:65" s="2" customFormat="1" ht="16.5" customHeight="1">
      <c r="A1289" s="34"/>
      <c r="B1289" s="35"/>
      <c r="C1289" s="208" t="s">
        <v>1911</v>
      </c>
      <c r="D1289" s="208" t="s">
        <v>184</v>
      </c>
      <c r="E1289" s="209" t="s">
        <v>1912</v>
      </c>
      <c r="F1289" s="210" t="s">
        <v>1913</v>
      </c>
      <c r="G1289" s="211" t="s">
        <v>331</v>
      </c>
      <c r="H1289" s="212">
        <v>30.93</v>
      </c>
      <c r="I1289" s="213"/>
      <c r="J1289" s="214">
        <f>ROUND(I1289*H1289,2)</f>
        <v>0</v>
      </c>
      <c r="K1289" s="210" t="s">
        <v>188</v>
      </c>
      <c r="L1289" s="39"/>
      <c r="M1289" s="215" t="s">
        <v>1</v>
      </c>
      <c r="N1289" s="216" t="s">
        <v>41</v>
      </c>
      <c r="O1289" s="71"/>
      <c r="P1289" s="217">
        <f>O1289*H1289</f>
        <v>0</v>
      </c>
      <c r="Q1289" s="217">
        <v>1E-4</v>
      </c>
      <c r="R1289" s="217">
        <f>Q1289*H1289</f>
        <v>3.0930000000000003E-3</v>
      </c>
      <c r="S1289" s="217">
        <v>0</v>
      </c>
      <c r="T1289" s="218">
        <f>S1289*H1289</f>
        <v>0</v>
      </c>
      <c r="U1289" s="34"/>
      <c r="V1289" s="34"/>
      <c r="W1289" s="34"/>
      <c r="X1289" s="34"/>
      <c r="Y1289" s="34"/>
      <c r="Z1289" s="34"/>
      <c r="AA1289" s="34"/>
      <c r="AB1289" s="34"/>
      <c r="AC1289" s="34"/>
      <c r="AD1289" s="34"/>
      <c r="AE1289" s="34"/>
      <c r="AR1289" s="219" t="s">
        <v>275</v>
      </c>
      <c r="AT1289" s="219" t="s">
        <v>184</v>
      </c>
      <c r="AU1289" s="219" t="s">
        <v>85</v>
      </c>
      <c r="AY1289" s="17" t="s">
        <v>182</v>
      </c>
      <c r="BE1289" s="220">
        <f>IF(N1289="základní",J1289,0)</f>
        <v>0</v>
      </c>
      <c r="BF1289" s="220">
        <f>IF(N1289="snížená",J1289,0)</f>
        <v>0</v>
      </c>
      <c r="BG1289" s="220">
        <f>IF(N1289="zákl. přenesená",J1289,0)</f>
        <v>0</v>
      </c>
      <c r="BH1289" s="220">
        <f>IF(N1289="sníž. přenesená",J1289,0)</f>
        <v>0</v>
      </c>
      <c r="BI1289" s="220">
        <f>IF(N1289="nulová",J1289,0)</f>
        <v>0</v>
      </c>
      <c r="BJ1289" s="17" t="s">
        <v>83</v>
      </c>
      <c r="BK1289" s="220">
        <f>ROUND(I1289*H1289,2)</f>
        <v>0</v>
      </c>
      <c r="BL1289" s="17" t="s">
        <v>275</v>
      </c>
      <c r="BM1289" s="219" t="s">
        <v>1914</v>
      </c>
    </row>
    <row r="1290" spans="1:65" s="13" customFormat="1">
      <c r="B1290" s="221"/>
      <c r="C1290" s="222"/>
      <c r="D1290" s="223" t="s">
        <v>191</v>
      </c>
      <c r="E1290" s="224" t="s">
        <v>1</v>
      </c>
      <c r="F1290" s="225" t="s">
        <v>1915</v>
      </c>
      <c r="G1290" s="222"/>
      <c r="H1290" s="226">
        <v>30.93</v>
      </c>
      <c r="I1290" s="227"/>
      <c r="J1290" s="222"/>
      <c r="K1290" s="222"/>
      <c r="L1290" s="228"/>
      <c r="M1290" s="229"/>
      <c r="N1290" s="230"/>
      <c r="O1290" s="230"/>
      <c r="P1290" s="230"/>
      <c r="Q1290" s="230"/>
      <c r="R1290" s="230"/>
      <c r="S1290" s="230"/>
      <c r="T1290" s="231"/>
      <c r="AT1290" s="232" t="s">
        <v>191</v>
      </c>
      <c r="AU1290" s="232" t="s">
        <v>85</v>
      </c>
      <c r="AV1290" s="13" t="s">
        <v>85</v>
      </c>
      <c r="AW1290" s="13" t="s">
        <v>32</v>
      </c>
      <c r="AX1290" s="13" t="s">
        <v>83</v>
      </c>
      <c r="AY1290" s="232" t="s">
        <v>182</v>
      </c>
    </row>
    <row r="1291" spans="1:65" s="2" customFormat="1" ht="16.5" customHeight="1">
      <c r="A1291" s="34"/>
      <c r="B1291" s="35"/>
      <c r="C1291" s="255" t="s">
        <v>1916</v>
      </c>
      <c r="D1291" s="255" t="s">
        <v>309</v>
      </c>
      <c r="E1291" s="256" t="s">
        <v>1917</v>
      </c>
      <c r="F1291" s="257" t="s">
        <v>1918</v>
      </c>
      <c r="G1291" s="258" t="s">
        <v>331</v>
      </c>
      <c r="H1291" s="259">
        <v>32.476999999999997</v>
      </c>
      <c r="I1291" s="260"/>
      <c r="J1291" s="261">
        <f>ROUND(I1291*H1291,2)</f>
        <v>0</v>
      </c>
      <c r="K1291" s="257" t="s">
        <v>188</v>
      </c>
      <c r="L1291" s="262"/>
      <c r="M1291" s="263" t="s">
        <v>1</v>
      </c>
      <c r="N1291" s="264" t="s">
        <v>41</v>
      </c>
      <c r="O1291" s="71"/>
      <c r="P1291" s="217">
        <f>O1291*H1291</f>
        <v>0</v>
      </c>
      <c r="Q1291" s="217">
        <v>6.0000000000000001E-3</v>
      </c>
      <c r="R1291" s="217">
        <f>Q1291*H1291</f>
        <v>0.19486199999999998</v>
      </c>
      <c r="S1291" s="217">
        <v>0</v>
      </c>
      <c r="T1291" s="218">
        <f>S1291*H1291</f>
        <v>0</v>
      </c>
      <c r="U1291" s="34"/>
      <c r="V1291" s="34"/>
      <c r="W1291" s="34"/>
      <c r="X1291" s="34"/>
      <c r="Y1291" s="34"/>
      <c r="Z1291" s="34"/>
      <c r="AA1291" s="34"/>
      <c r="AB1291" s="34"/>
      <c r="AC1291" s="34"/>
      <c r="AD1291" s="34"/>
      <c r="AE1291" s="34"/>
      <c r="AR1291" s="219" t="s">
        <v>380</v>
      </c>
      <c r="AT1291" s="219" t="s">
        <v>309</v>
      </c>
      <c r="AU1291" s="219" t="s">
        <v>85</v>
      </c>
      <c r="AY1291" s="17" t="s">
        <v>182</v>
      </c>
      <c r="BE1291" s="220">
        <f>IF(N1291="základní",J1291,0)</f>
        <v>0</v>
      </c>
      <c r="BF1291" s="220">
        <f>IF(N1291="snížená",J1291,0)</f>
        <v>0</v>
      </c>
      <c r="BG1291" s="220">
        <f>IF(N1291="zákl. přenesená",J1291,0)</f>
        <v>0</v>
      </c>
      <c r="BH1291" s="220">
        <f>IF(N1291="sníž. přenesená",J1291,0)</f>
        <v>0</v>
      </c>
      <c r="BI1291" s="220">
        <f>IF(N1291="nulová",J1291,0)</f>
        <v>0</v>
      </c>
      <c r="BJ1291" s="17" t="s">
        <v>83</v>
      </c>
      <c r="BK1291" s="220">
        <f>ROUND(I1291*H1291,2)</f>
        <v>0</v>
      </c>
      <c r="BL1291" s="17" t="s">
        <v>275</v>
      </c>
      <c r="BM1291" s="219" t="s">
        <v>1919</v>
      </c>
    </row>
    <row r="1292" spans="1:65" s="13" customFormat="1">
      <c r="B1292" s="221"/>
      <c r="C1292" s="222"/>
      <c r="D1292" s="223" t="s">
        <v>191</v>
      </c>
      <c r="E1292" s="222"/>
      <c r="F1292" s="225" t="s">
        <v>1920</v>
      </c>
      <c r="G1292" s="222"/>
      <c r="H1292" s="226">
        <v>32.476999999999997</v>
      </c>
      <c r="I1292" s="227"/>
      <c r="J1292" s="222"/>
      <c r="K1292" s="222"/>
      <c r="L1292" s="228"/>
      <c r="M1292" s="229"/>
      <c r="N1292" s="230"/>
      <c r="O1292" s="230"/>
      <c r="P1292" s="230"/>
      <c r="Q1292" s="230"/>
      <c r="R1292" s="230"/>
      <c r="S1292" s="230"/>
      <c r="T1292" s="231"/>
      <c r="AT1292" s="232" t="s">
        <v>191</v>
      </c>
      <c r="AU1292" s="232" t="s">
        <v>85</v>
      </c>
      <c r="AV1292" s="13" t="s">
        <v>85</v>
      </c>
      <c r="AW1292" s="13" t="s">
        <v>4</v>
      </c>
      <c r="AX1292" s="13" t="s">
        <v>83</v>
      </c>
      <c r="AY1292" s="232" t="s">
        <v>182</v>
      </c>
    </row>
    <row r="1293" spans="1:65" s="2" customFormat="1" ht="16.5" customHeight="1">
      <c r="A1293" s="34"/>
      <c r="B1293" s="35"/>
      <c r="C1293" s="208" t="s">
        <v>1921</v>
      </c>
      <c r="D1293" s="208" t="s">
        <v>184</v>
      </c>
      <c r="E1293" s="209" t="s">
        <v>1922</v>
      </c>
      <c r="F1293" s="210" t="s">
        <v>1923</v>
      </c>
      <c r="G1293" s="211" t="s">
        <v>331</v>
      </c>
      <c r="H1293" s="212">
        <v>28.94</v>
      </c>
      <c r="I1293" s="213"/>
      <c r="J1293" s="214">
        <f>ROUND(I1293*H1293,2)</f>
        <v>0</v>
      </c>
      <c r="K1293" s="210" t="s">
        <v>188</v>
      </c>
      <c r="L1293" s="39"/>
      <c r="M1293" s="215" t="s">
        <v>1</v>
      </c>
      <c r="N1293" s="216" t="s">
        <v>41</v>
      </c>
      <c r="O1293" s="71"/>
      <c r="P1293" s="217">
        <f>O1293*H1293</f>
        <v>0</v>
      </c>
      <c r="Q1293" s="217">
        <v>0</v>
      </c>
      <c r="R1293" s="217">
        <f>Q1293*H1293</f>
        <v>0</v>
      </c>
      <c r="S1293" s="217">
        <v>0</v>
      </c>
      <c r="T1293" s="218">
        <f>S1293*H1293</f>
        <v>0</v>
      </c>
      <c r="U1293" s="34"/>
      <c r="V1293" s="34"/>
      <c r="W1293" s="34"/>
      <c r="X1293" s="34"/>
      <c r="Y1293" s="34"/>
      <c r="Z1293" s="34"/>
      <c r="AA1293" s="34"/>
      <c r="AB1293" s="34"/>
      <c r="AC1293" s="34"/>
      <c r="AD1293" s="34"/>
      <c r="AE1293" s="34"/>
      <c r="AR1293" s="219" t="s">
        <v>275</v>
      </c>
      <c r="AT1293" s="219" t="s">
        <v>184</v>
      </c>
      <c r="AU1293" s="219" t="s">
        <v>85</v>
      </c>
      <c r="AY1293" s="17" t="s">
        <v>182</v>
      </c>
      <c r="BE1293" s="220">
        <f>IF(N1293="základní",J1293,0)</f>
        <v>0</v>
      </c>
      <c r="BF1293" s="220">
        <f>IF(N1293="snížená",J1293,0)</f>
        <v>0</v>
      </c>
      <c r="BG1293" s="220">
        <f>IF(N1293="zákl. přenesená",J1293,0)</f>
        <v>0</v>
      </c>
      <c r="BH1293" s="220">
        <f>IF(N1293="sníž. přenesená",J1293,0)</f>
        <v>0</v>
      </c>
      <c r="BI1293" s="220">
        <f>IF(N1293="nulová",J1293,0)</f>
        <v>0</v>
      </c>
      <c r="BJ1293" s="17" t="s">
        <v>83</v>
      </c>
      <c r="BK1293" s="220">
        <f>ROUND(I1293*H1293,2)</f>
        <v>0</v>
      </c>
      <c r="BL1293" s="17" t="s">
        <v>275</v>
      </c>
      <c r="BM1293" s="219" t="s">
        <v>1924</v>
      </c>
    </row>
    <row r="1294" spans="1:65" s="13" customFormat="1">
      <c r="B1294" s="221"/>
      <c r="C1294" s="222"/>
      <c r="D1294" s="223" t="s">
        <v>191</v>
      </c>
      <c r="E1294" s="224" t="s">
        <v>1</v>
      </c>
      <c r="F1294" s="225" t="s">
        <v>1925</v>
      </c>
      <c r="G1294" s="222"/>
      <c r="H1294" s="226">
        <v>28.94</v>
      </c>
      <c r="I1294" s="227"/>
      <c r="J1294" s="222"/>
      <c r="K1294" s="222"/>
      <c r="L1294" s="228"/>
      <c r="M1294" s="229"/>
      <c r="N1294" s="230"/>
      <c r="O1294" s="230"/>
      <c r="P1294" s="230"/>
      <c r="Q1294" s="230"/>
      <c r="R1294" s="230"/>
      <c r="S1294" s="230"/>
      <c r="T1294" s="231"/>
      <c r="AT1294" s="232" t="s">
        <v>191</v>
      </c>
      <c r="AU1294" s="232" t="s">
        <v>85</v>
      </c>
      <c r="AV1294" s="13" t="s">
        <v>85</v>
      </c>
      <c r="AW1294" s="13" t="s">
        <v>32</v>
      </c>
      <c r="AX1294" s="13" t="s">
        <v>76</v>
      </c>
      <c r="AY1294" s="232" t="s">
        <v>182</v>
      </c>
    </row>
    <row r="1295" spans="1:65" s="15" customFormat="1">
      <c r="B1295" s="244"/>
      <c r="C1295" s="245"/>
      <c r="D1295" s="223" t="s">
        <v>191</v>
      </c>
      <c r="E1295" s="246" t="s">
        <v>1</v>
      </c>
      <c r="F1295" s="247" t="s">
        <v>202</v>
      </c>
      <c r="G1295" s="245"/>
      <c r="H1295" s="248">
        <v>28.94</v>
      </c>
      <c r="I1295" s="249"/>
      <c r="J1295" s="245"/>
      <c r="K1295" s="245"/>
      <c r="L1295" s="250"/>
      <c r="M1295" s="251"/>
      <c r="N1295" s="252"/>
      <c r="O1295" s="252"/>
      <c r="P1295" s="252"/>
      <c r="Q1295" s="252"/>
      <c r="R1295" s="252"/>
      <c r="S1295" s="252"/>
      <c r="T1295" s="253"/>
      <c r="AT1295" s="254" t="s">
        <v>191</v>
      </c>
      <c r="AU1295" s="254" t="s">
        <v>85</v>
      </c>
      <c r="AV1295" s="15" t="s">
        <v>189</v>
      </c>
      <c r="AW1295" s="15" t="s">
        <v>32</v>
      </c>
      <c r="AX1295" s="15" t="s">
        <v>83</v>
      </c>
      <c r="AY1295" s="254" t="s">
        <v>182</v>
      </c>
    </row>
    <row r="1296" spans="1:65" s="2" customFormat="1" ht="16.5" customHeight="1">
      <c r="A1296" s="34"/>
      <c r="B1296" s="35"/>
      <c r="C1296" s="255" t="s">
        <v>1926</v>
      </c>
      <c r="D1296" s="255" t="s">
        <v>309</v>
      </c>
      <c r="E1296" s="256" t="s">
        <v>1927</v>
      </c>
      <c r="F1296" s="257" t="s">
        <v>1928</v>
      </c>
      <c r="G1296" s="258" t="s">
        <v>331</v>
      </c>
      <c r="H1296" s="259">
        <v>12.48</v>
      </c>
      <c r="I1296" s="260"/>
      <c r="J1296" s="261">
        <f>ROUND(I1296*H1296,2)</f>
        <v>0</v>
      </c>
      <c r="K1296" s="257" t="s">
        <v>188</v>
      </c>
      <c r="L1296" s="262"/>
      <c r="M1296" s="263" t="s">
        <v>1</v>
      </c>
      <c r="N1296" s="264" t="s">
        <v>41</v>
      </c>
      <c r="O1296" s="71"/>
      <c r="P1296" s="217">
        <f>O1296*H1296</f>
        <v>0</v>
      </c>
      <c r="Q1296" s="217">
        <v>5.0000000000000001E-3</v>
      </c>
      <c r="R1296" s="217">
        <f>Q1296*H1296</f>
        <v>6.2400000000000004E-2</v>
      </c>
      <c r="S1296" s="217">
        <v>0</v>
      </c>
      <c r="T1296" s="218">
        <f>S1296*H1296</f>
        <v>0</v>
      </c>
      <c r="U1296" s="34"/>
      <c r="V1296" s="34"/>
      <c r="W1296" s="34"/>
      <c r="X1296" s="34"/>
      <c r="Y1296" s="34"/>
      <c r="Z1296" s="34"/>
      <c r="AA1296" s="34"/>
      <c r="AB1296" s="34"/>
      <c r="AC1296" s="34"/>
      <c r="AD1296" s="34"/>
      <c r="AE1296" s="34"/>
      <c r="AR1296" s="219" t="s">
        <v>380</v>
      </c>
      <c r="AT1296" s="219" t="s">
        <v>309</v>
      </c>
      <c r="AU1296" s="219" t="s">
        <v>85</v>
      </c>
      <c r="AY1296" s="17" t="s">
        <v>182</v>
      </c>
      <c r="BE1296" s="220">
        <f>IF(N1296="základní",J1296,0)</f>
        <v>0</v>
      </c>
      <c r="BF1296" s="220">
        <f>IF(N1296="snížená",J1296,0)</f>
        <v>0</v>
      </c>
      <c r="BG1296" s="220">
        <f>IF(N1296="zákl. přenesená",J1296,0)</f>
        <v>0</v>
      </c>
      <c r="BH1296" s="220">
        <f>IF(N1296="sníž. přenesená",J1296,0)</f>
        <v>0</v>
      </c>
      <c r="BI1296" s="220">
        <f>IF(N1296="nulová",J1296,0)</f>
        <v>0</v>
      </c>
      <c r="BJ1296" s="17" t="s">
        <v>83</v>
      </c>
      <c r="BK1296" s="220">
        <f>ROUND(I1296*H1296,2)</f>
        <v>0</v>
      </c>
      <c r="BL1296" s="17" t="s">
        <v>275</v>
      </c>
      <c r="BM1296" s="219" t="s">
        <v>1929</v>
      </c>
    </row>
    <row r="1297" spans="1:65" s="13" customFormat="1">
      <c r="B1297" s="221"/>
      <c r="C1297" s="222"/>
      <c r="D1297" s="223" t="s">
        <v>191</v>
      </c>
      <c r="E1297" s="224" t="s">
        <v>1</v>
      </c>
      <c r="F1297" s="225" t="s">
        <v>1930</v>
      </c>
      <c r="G1297" s="222"/>
      <c r="H1297" s="226">
        <v>12.48</v>
      </c>
      <c r="I1297" s="227"/>
      <c r="J1297" s="222"/>
      <c r="K1297" s="222"/>
      <c r="L1297" s="228"/>
      <c r="M1297" s="229"/>
      <c r="N1297" s="230"/>
      <c r="O1297" s="230"/>
      <c r="P1297" s="230"/>
      <c r="Q1297" s="230"/>
      <c r="R1297" s="230"/>
      <c r="S1297" s="230"/>
      <c r="T1297" s="231"/>
      <c r="AT1297" s="232" t="s">
        <v>191</v>
      </c>
      <c r="AU1297" s="232" t="s">
        <v>85</v>
      </c>
      <c r="AV1297" s="13" t="s">
        <v>85</v>
      </c>
      <c r="AW1297" s="13" t="s">
        <v>32</v>
      </c>
      <c r="AX1297" s="13" t="s">
        <v>76</v>
      </c>
      <c r="AY1297" s="232" t="s">
        <v>182</v>
      </c>
    </row>
    <row r="1298" spans="1:65" s="15" customFormat="1">
      <c r="B1298" s="244"/>
      <c r="C1298" s="245"/>
      <c r="D1298" s="223" t="s">
        <v>191</v>
      </c>
      <c r="E1298" s="246" t="s">
        <v>1</v>
      </c>
      <c r="F1298" s="247" t="s">
        <v>202</v>
      </c>
      <c r="G1298" s="245"/>
      <c r="H1298" s="248">
        <v>12.48</v>
      </c>
      <c r="I1298" s="249"/>
      <c r="J1298" s="245"/>
      <c r="K1298" s="245"/>
      <c r="L1298" s="250"/>
      <c r="M1298" s="251"/>
      <c r="N1298" s="252"/>
      <c r="O1298" s="252"/>
      <c r="P1298" s="252"/>
      <c r="Q1298" s="252"/>
      <c r="R1298" s="252"/>
      <c r="S1298" s="252"/>
      <c r="T1298" s="253"/>
      <c r="AT1298" s="254" t="s">
        <v>191</v>
      </c>
      <c r="AU1298" s="254" t="s">
        <v>85</v>
      </c>
      <c r="AV1298" s="15" t="s">
        <v>189</v>
      </c>
      <c r="AW1298" s="15" t="s">
        <v>32</v>
      </c>
      <c r="AX1298" s="15" t="s">
        <v>83</v>
      </c>
      <c r="AY1298" s="254" t="s">
        <v>182</v>
      </c>
    </row>
    <row r="1299" spans="1:65" s="2" customFormat="1" ht="16.5" customHeight="1">
      <c r="A1299" s="34"/>
      <c r="B1299" s="35"/>
      <c r="C1299" s="255" t="s">
        <v>1931</v>
      </c>
      <c r="D1299" s="255" t="s">
        <v>309</v>
      </c>
      <c r="E1299" s="256" t="s">
        <v>1932</v>
      </c>
      <c r="F1299" s="257" t="s">
        <v>1933</v>
      </c>
      <c r="G1299" s="258" t="s">
        <v>331</v>
      </c>
      <c r="H1299" s="259">
        <v>17.617999999999999</v>
      </c>
      <c r="I1299" s="260"/>
      <c r="J1299" s="261">
        <f>ROUND(I1299*H1299,2)</f>
        <v>0</v>
      </c>
      <c r="K1299" s="257" t="s">
        <v>188</v>
      </c>
      <c r="L1299" s="262"/>
      <c r="M1299" s="263" t="s">
        <v>1</v>
      </c>
      <c r="N1299" s="264" t="s">
        <v>41</v>
      </c>
      <c r="O1299" s="71"/>
      <c r="P1299" s="217">
        <f>O1299*H1299</f>
        <v>0</v>
      </c>
      <c r="Q1299" s="217">
        <v>8.0000000000000002E-3</v>
      </c>
      <c r="R1299" s="217">
        <f>Q1299*H1299</f>
        <v>0.14094399999999999</v>
      </c>
      <c r="S1299" s="217">
        <v>0</v>
      </c>
      <c r="T1299" s="218">
        <f>S1299*H1299</f>
        <v>0</v>
      </c>
      <c r="U1299" s="34"/>
      <c r="V1299" s="34"/>
      <c r="W1299" s="34"/>
      <c r="X1299" s="34"/>
      <c r="Y1299" s="34"/>
      <c r="Z1299" s="34"/>
      <c r="AA1299" s="34"/>
      <c r="AB1299" s="34"/>
      <c r="AC1299" s="34"/>
      <c r="AD1299" s="34"/>
      <c r="AE1299" s="34"/>
      <c r="AR1299" s="219" t="s">
        <v>380</v>
      </c>
      <c r="AT1299" s="219" t="s">
        <v>309</v>
      </c>
      <c r="AU1299" s="219" t="s">
        <v>85</v>
      </c>
      <c r="AY1299" s="17" t="s">
        <v>182</v>
      </c>
      <c r="BE1299" s="220">
        <f>IF(N1299="základní",J1299,0)</f>
        <v>0</v>
      </c>
      <c r="BF1299" s="220">
        <f>IF(N1299="snížená",J1299,0)</f>
        <v>0</v>
      </c>
      <c r="BG1299" s="220">
        <f>IF(N1299="zákl. přenesená",J1299,0)</f>
        <v>0</v>
      </c>
      <c r="BH1299" s="220">
        <f>IF(N1299="sníž. přenesená",J1299,0)</f>
        <v>0</v>
      </c>
      <c r="BI1299" s="220">
        <f>IF(N1299="nulová",J1299,0)</f>
        <v>0</v>
      </c>
      <c r="BJ1299" s="17" t="s">
        <v>83</v>
      </c>
      <c r="BK1299" s="220">
        <f>ROUND(I1299*H1299,2)</f>
        <v>0</v>
      </c>
      <c r="BL1299" s="17" t="s">
        <v>275</v>
      </c>
      <c r="BM1299" s="219" t="s">
        <v>1934</v>
      </c>
    </row>
    <row r="1300" spans="1:65" s="13" customFormat="1">
      <c r="B1300" s="221"/>
      <c r="C1300" s="222"/>
      <c r="D1300" s="223" t="s">
        <v>191</v>
      </c>
      <c r="E1300" s="224" t="s">
        <v>1</v>
      </c>
      <c r="F1300" s="225" t="s">
        <v>1935</v>
      </c>
      <c r="G1300" s="222"/>
      <c r="H1300" s="226">
        <v>17.617999999999999</v>
      </c>
      <c r="I1300" s="227"/>
      <c r="J1300" s="222"/>
      <c r="K1300" s="222"/>
      <c r="L1300" s="228"/>
      <c r="M1300" s="229"/>
      <c r="N1300" s="230"/>
      <c r="O1300" s="230"/>
      <c r="P1300" s="230"/>
      <c r="Q1300" s="230"/>
      <c r="R1300" s="230"/>
      <c r="S1300" s="230"/>
      <c r="T1300" s="231"/>
      <c r="AT1300" s="232" t="s">
        <v>191</v>
      </c>
      <c r="AU1300" s="232" t="s">
        <v>85</v>
      </c>
      <c r="AV1300" s="13" t="s">
        <v>85</v>
      </c>
      <c r="AW1300" s="13" t="s">
        <v>32</v>
      </c>
      <c r="AX1300" s="13" t="s">
        <v>76</v>
      </c>
      <c r="AY1300" s="232" t="s">
        <v>182</v>
      </c>
    </row>
    <row r="1301" spans="1:65" s="15" customFormat="1">
      <c r="B1301" s="244"/>
      <c r="C1301" s="245"/>
      <c r="D1301" s="223" t="s">
        <v>191</v>
      </c>
      <c r="E1301" s="246" t="s">
        <v>1</v>
      </c>
      <c r="F1301" s="247" t="s">
        <v>202</v>
      </c>
      <c r="G1301" s="245"/>
      <c r="H1301" s="248">
        <v>17.617999999999999</v>
      </c>
      <c r="I1301" s="249"/>
      <c r="J1301" s="245"/>
      <c r="K1301" s="245"/>
      <c r="L1301" s="250"/>
      <c r="M1301" s="251"/>
      <c r="N1301" s="252"/>
      <c r="O1301" s="252"/>
      <c r="P1301" s="252"/>
      <c r="Q1301" s="252"/>
      <c r="R1301" s="252"/>
      <c r="S1301" s="252"/>
      <c r="T1301" s="253"/>
      <c r="AT1301" s="254" t="s">
        <v>191</v>
      </c>
      <c r="AU1301" s="254" t="s">
        <v>85</v>
      </c>
      <c r="AV1301" s="15" t="s">
        <v>189</v>
      </c>
      <c r="AW1301" s="15" t="s">
        <v>32</v>
      </c>
      <c r="AX1301" s="15" t="s">
        <v>83</v>
      </c>
      <c r="AY1301" s="254" t="s">
        <v>182</v>
      </c>
    </row>
    <row r="1302" spans="1:65" s="2" customFormat="1" ht="16.5" customHeight="1">
      <c r="A1302" s="34"/>
      <c r="B1302" s="35"/>
      <c r="C1302" s="208" t="s">
        <v>1936</v>
      </c>
      <c r="D1302" s="208" t="s">
        <v>184</v>
      </c>
      <c r="E1302" s="209" t="s">
        <v>1937</v>
      </c>
      <c r="F1302" s="210" t="s">
        <v>1938</v>
      </c>
      <c r="G1302" s="211" t="s">
        <v>331</v>
      </c>
      <c r="H1302" s="212">
        <v>104.42700000000001</v>
      </c>
      <c r="I1302" s="213"/>
      <c r="J1302" s="214">
        <f>ROUND(I1302*H1302,2)</f>
        <v>0</v>
      </c>
      <c r="K1302" s="210" t="s">
        <v>188</v>
      </c>
      <c r="L1302" s="39"/>
      <c r="M1302" s="215" t="s">
        <v>1</v>
      </c>
      <c r="N1302" s="216" t="s">
        <v>41</v>
      </c>
      <c r="O1302" s="71"/>
      <c r="P1302" s="217">
        <f>O1302*H1302</f>
        <v>0</v>
      </c>
      <c r="Q1302" s="217">
        <v>2.16E-3</v>
      </c>
      <c r="R1302" s="217">
        <f>Q1302*H1302</f>
        <v>0.22556232000000001</v>
      </c>
      <c r="S1302" s="217">
        <v>0</v>
      </c>
      <c r="T1302" s="218">
        <f>S1302*H1302</f>
        <v>0</v>
      </c>
      <c r="U1302" s="34"/>
      <c r="V1302" s="34"/>
      <c r="W1302" s="34"/>
      <c r="X1302" s="34"/>
      <c r="Y1302" s="34"/>
      <c r="Z1302" s="34"/>
      <c r="AA1302" s="34"/>
      <c r="AB1302" s="34"/>
      <c r="AC1302" s="34"/>
      <c r="AD1302" s="34"/>
      <c r="AE1302" s="34"/>
      <c r="AR1302" s="219" t="s">
        <v>275</v>
      </c>
      <c r="AT1302" s="219" t="s">
        <v>184</v>
      </c>
      <c r="AU1302" s="219" t="s">
        <v>85</v>
      </c>
      <c r="AY1302" s="17" t="s">
        <v>182</v>
      </c>
      <c r="BE1302" s="220">
        <f>IF(N1302="základní",J1302,0)</f>
        <v>0</v>
      </c>
      <c r="BF1302" s="220">
        <f>IF(N1302="snížená",J1302,0)</f>
        <v>0</v>
      </c>
      <c r="BG1302" s="220">
        <f>IF(N1302="zákl. přenesená",J1302,0)</f>
        <v>0</v>
      </c>
      <c r="BH1302" s="220">
        <f>IF(N1302="sníž. přenesená",J1302,0)</f>
        <v>0</v>
      </c>
      <c r="BI1302" s="220">
        <f>IF(N1302="nulová",J1302,0)</f>
        <v>0</v>
      </c>
      <c r="BJ1302" s="17" t="s">
        <v>83</v>
      </c>
      <c r="BK1302" s="220">
        <f>ROUND(I1302*H1302,2)</f>
        <v>0</v>
      </c>
      <c r="BL1302" s="17" t="s">
        <v>275</v>
      </c>
      <c r="BM1302" s="219" t="s">
        <v>1939</v>
      </c>
    </row>
    <row r="1303" spans="1:65" s="13" customFormat="1">
      <c r="B1303" s="221"/>
      <c r="C1303" s="222"/>
      <c r="D1303" s="223" t="s">
        <v>191</v>
      </c>
      <c r="E1303" s="224" t="s">
        <v>1</v>
      </c>
      <c r="F1303" s="225" t="s">
        <v>1102</v>
      </c>
      <c r="G1303" s="222"/>
      <c r="H1303" s="226">
        <v>72.858999999999995</v>
      </c>
      <c r="I1303" s="227"/>
      <c r="J1303" s="222"/>
      <c r="K1303" s="222"/>
      <c r="L1303" s="228"/>
      <c r="M1303" s="229"/>
      <c r="N1303" s="230"/>
      <c r="O1303" s="230"/>
      <c r="P1303" s="230"/>
      <c r="Q1303" s="230"/>
      <c r="R1303" s="230"/>
      <c r="S1303" s="230"/>
      <c r="T1303" s="231"/>
      <c r="AT1303" s="232" t="s">
        <v>191</v>
      </c>
      <c r="AU1303" s="232" t="s">
        <v>85</v>
      </c>
      <c r="AV1303" s="13" t="s">
        <v>85</v>
      </c>
      <c r="AW1303" s="13" t="s">
        <v>32</v>
      </c>
      <c r="AX1303" s="13" t="s">
        <v>76</v>
      </c>
      <c r="AY1303" s="232" t="s">
        <v>182</v>
      </c>
    </row>
    <row r="1304" spans="1:65" s="13" customFormat="1">
      <c r="B1304" s="221"/>
      <c r="C1304" s="222"/>
      <c r="D1304" s="223" t="s">
        <v>191</v>
      </c>
      <c r="E1304" s="224" t="s">
        <v>1</v>
      </c>
      <c r="F1304" s="225" t="s">
        <v>1089</v>
      </c>
      <c r="G1304" s="222"/>
      <c r="H1304" s="226">
        <v>31.568000000000001</v>
      </c>
      <c r="I1304" s="227"/>
      <c r="J1304" s="222"/>
      <c r="K1304" s="222"/>
      <c r="L1304" s="228"/>
      <c r="M1304" s="229"/>
      <c r="N1304" s="230"/>
      <c r="O1304" s="230"/>
      <c r="P1304" s="230"/>
      <c r="Q1304" s="230"/>
      <c r="R1304" s="230"/>
      <c r="S1304" s="230"/>
      <c r="T1304" s="231"/>
      <c r="AT1304" s="232" t="s">
        <v>191</v>
      </c>
      <c r="AU1304" s="232" t="s">
        <v>85</v>
      </c>
      <c r="AV1304" s="13" t="s">
        <v>85</v>
      </c>
      <c r="AW1304" s="13" t="s">
        <v>32</v>
      </c>
      <c r="AX1304" s="13" t="s">
        <v>76</v>
      </c>
      <c r="AY1304" s="232" t="s">
        <v>182</v>
      </c>
    </row>
    <row r="1305" spans="1:65" s="15" customFormat="1">
      <c r="B1305" s="244"/>
      <c r="C1305" s="245"/>
      <c r="D1305" s="223" t="s">
        <v>191</v>
      </c>
      <c r="E1305" s="246" t="s">
        <v>1</v>
      </c>
      <c r="F1305" s="247" t="s">
        <v>1940</v>
      </c>
      <c r="G1305" s="245"/>
      <c r="H1305" s="248">
        <v>104.42699999999999</v>
      </c>
      <c r="I1305" s="249"/>
      <c r="J1305" s="245"/>
      <c r="K1305" s="245"/>
      <c r="L1305" s="250"/>
      <c r="M1305" s="251"/>
      <c r="N1305" s="252"/>
      <c r="O1305" s="252"/>
      <c r="P1305" s="252"/>
      <c r="Q1305" s="252"/>
      <c r="R1305" s="252"/>
      <c r="S1305" s="252"/>
      <c r="T1305" s="253"/>
      <c r="AT1305" s="254" t="s">
        <v>191</v>
      </c>
      <c r="AU1305" s="254" t="s">
        <v>85</v>
      </c>
      <c r="AV1305" s="15" t="s">
        <v>189</v>
      </c>
      <c r="AW1305" s="15" t="s">
        <v>32</v>
      </c>
      <c r="AX1305" s="15" t="s">
        <v>83</v>
      </c>
      <c r="AY1305" s="254" t="s">
        <v>182</v>
      </c>
    </row>
    <row r="1306" spans="1:65" s="2" customFormat="1" ht="16.5" customHeight="1">
      <c r="A1306" s="34"/>
      <c r="B1306" s="35"/>
      <c r="C1306" s="255" t="s">
        <v>1941</v>
      </c>
      <c r="D1306" s="255" t="s">
        <v>309</v>
      </c>
      <c r="E1306" s="256" t="s">
        <v>1942</v>
      </c>
      <c r="F1306" s="257" t="s">
        <v>1943</v>
      </c>
      <c r="G1306" s="258" t="s">
        <v>331</v>
      </c>
      <c r="H1306" s="259">
        <v>34.725000000000001</v>
      </c>
      <c r="I1306" s="260"/>
      <c r="J1306" s="261">
        <f>ROUND(I1306*H1306,2)</f>
        <v>0</v>
      </c>
      <c r="K1306" s="257" t="s">
        <v>188</v>
      </c>
      <c r="L1306" s="262"/>
      <c r="M1306" s="263" t="s">
        <v>1</v>
      </c>
      <c r="N1306" s="264" t="s">
        <v>41</v>
      </c>
      <c r="O1306" s="71"/>
      <c r="P1306" s="217">
        <f>O1306*H1306</f>
        <v>0</v>
      </c>
      <c r="Q1306" s="217">
        <v>8.0000000000000004E-4</v>
      </c>
      <c r="R1306" s="217">
        <f>Q1306*H1306</f>
        <v>2.7780000000000003E-2</v>
      </c>
      <c r="S1306" s="217">
        <v>0</v>
      </c>
      <c r="T1306" s="218">
        <f>S1306*H1306</f>
        <v>0</v>
      </c>
      <c r="U1306" s="34"/>
      <c r="V1306" s="34"/>
      <c r="W1306" s="34"/>
      <c r="X1306" s="34"/>
      <c r="Y1306" s="34"/>
      <c r="Z1306" s="34"/>
      <c r="AA1306" s="34"/>
      <c r="AB1306" s="34"/>
      <c r="AC1306" s="34"/>
      <c r="AD1306" s="34"/>
      <c r="AE1306" s="34"/>
      <c r="AR1306" s="219" t="s">
        <v>380</v>
      </c>
      <c r="AT1306" s="219" t="s">
        <v>309</v>
      </c>
      <c r="AU1306" s="219" t="s">
        <v>85</v>
      </c>
      <c r="AY1306" s="17" t="s">
        <v>182</v>
      </c>
      <c r="BE1306" s="220">
        <f>IF(N1306="základní",J1306,0)</f>
        <v>0</v>
      </c>
      <c r="BF1306" s="220">
        <f>IF(N1306="snížená",J1306,0)</f>
        <v>0</v>
      </c>
      <c r="BG1306" s="220">
        <f>IF(N1306="zákl. přenesená",J1306,0)</f>
        <v>0</v>
      </c>
      <c r="BH1306" s="220">
        <f>IF(N1306="sníž. přenesená",J1306,0)</f>
        <v>0</v>
      </c>
      <c r="BI1306" s="220">
        <f>IF(N1306="nulová",J1306,0)</f>
        <v>0</v>
      </c>
      <c r="BJ1306" s="17" t="s">
        <v>83</v>
      </c>
      <c r="BK1306" s="220">
        <f>ROUND(I1306*H1306,2)</f>
        <v>0</v>
      </c>
      <c r="BL1306" s="17" t="s">
        <v>275</v>
      </c>
      <c r="BM1306" s="219" t="s">
        <v>1944</v>
      </c>
    </row>
    <row r="1307" spans="1:65" s="13" customFormat="1">
      <c r="B1307" s="221"/>
      <c r="C1307" s="222"/>
      <c r="D1307" s="223" t="s">
        <v>191</v>
      </c>
      <c r="E1307" s="224" t="s">
        <v>1</v>
      </c>
      <c r="F1307" s="225" t="s">
        <v>1089</v>
      </c>
      <c r="G1307" s="222"/>
      <c r="H1307" s="226">
        <v>31.568000000000001</v>
      </c>
      <c r="I1307" s="227"/>
      <c r="J1307" s="222"/>
      <c r="K1307" s="222"/>
      <c r="L1307" s="228"/>
      <c r="M1307" s="229"/>
      <c r="N1307" s="230"/>
      <c r="O1307" s="230"/>
      <c r="P1307" s="230"/>
      <c r="Q1307" s="230"/>
      <c r="R1307" s="230"/>
      <c r="S1307" s="230"/>
      <c r="T1307" s="231"/>
      <c r="AT1307" s="232" t="s">
        <v>191</v>
      </c>
      <c r="AU1307" s="232" t="s">
        <v>85</v>
      </c>
      <c r="AV1307" s="13" t="s">
        <v>85</v>
      </c>
      <c r="AW1307" s="13" t="s">
        <v>32</v>
      </c>
      <c r="AX1307" s="13" t="s">
        <v>83</v>
      </c>
      <c r="AY1307" s="232" t="s">
        <v>182</v>
      </c>
    </row>
    <row r="1308" spans="1:65" s="13" customFormat="1">
      <c r="B1308" s="221"/>
      <c r="C1308" s="222"/>
      <c r="D1308" s="223" t="s">
        <v>191</v>
      </c>
      <c r="E1308" s="222"/>
      <c r="F1308" s="225" t="s">
        <v>1945</v>
      </c>
      <c r="G1308" s="222"/>
      <c r="H1308" s="226">
        <v>34.725000000000001</v>
      </c>
      <c r="I1308" s="227"/>
      <c r="J1308" s="222"/>
      <c r="K1308" s="222"/>
      <c r="L1308" s="228"/>
      <c r="M1308" s="229"/>
      <c r="N1308" s="230"/>
      <c r="O1308" s="230"/>
      <c r="P1308" s="230"/>
      <c r="Q1308" s="230"/>
      <c r="R1308" s="230"/>
      <c r="S1308" s="230"/>
      <c r="T1308" s="231"/>
      <c r="AT1308" s="232" t="s">
        <v>191</v>
      </c>
      <c r="AU1308" s="232" t="s">
        <v>85</v>
      </c>
      <c r="AV1308" s="13" t="s">
        <v>85</v>
      </c>
      <c r="AW1308" s="13" t="s">
        <v>4</v>
      </c>
      <c r="AX1308" s="13" t="s">
        <v>83</v>
      </c>
      <c r="AY1308" s="232" t="s">
        <v>182</v>
      </c>
    </row>
    <row r="1309" spans="1:65" s="2" customFormat="1" ht="16.5" customHeight="1">
      <c r="A1309" s="34"/>
      <c r="B1309" s="35"/>
      <c r="C1309" s="255" t="s">
        <v>1946</v>
      </c>
      <c r="D1309" s="255" t="s">
        <v>309</v>
      </c>
      <c r="E1309" s="256" t="s">
        <v>1947</v>
      </c>
      <c r="F1309" s="257" t="s">
        <v>1948</v>
      </c>
      <c r="G1309" s="258" t="s">
        <v>331</v>
      </c>
      <c r="H1309" s="259">
        <v>80.144999999999996</v>
      </c>
      <c r="I1309" s="260"/>
      <c r="J1309" s="261">
        <f>ROUND(I1309*H1309,2)</f>
        <v>0</v>
      </c>
      <c r="K1309" s="257" t="s">
        <v>188</v>
      </c>
      <c r="L1309" s="262"/>
      <c r="M1309" s="263" t="s">
        <v>1</v>
      </c>
      <c r="N1309" s="264" t="s">
        <v>41</v>
      </c>
      <c r="O1309" s="71"/>
      <c r="P1309" s="217">
        <f>O1309*H1309</f>
        <v>0</v>
      </c>
      <c r="Q1309" s="217">
        <v>1.4599999999999999E-3</v>
      </c>
      <c r="R1309" s="217">
        <f>Q1309*H1309</f>
        <v>0.11701169999999998</v>
      </c>
      <c r="S1309" s="217">
        <v>0</v>
      </c>
      <c r="T1309" s="218">
        <f>S1309*H1309</f>
        <v>0</v>
      </c>
      <c r="U1309" s="34"/>
      <c r="V1309" s="34"/>
      <c r="W1309" s="34"/>
      <c r="X1309" s="34"/>
      <c r="Y1309" s="34"/>
      <c r="Z1309" s="34"/>
      <c r="AA1309" s="34"/>
      <c r="AB1309" s="34"/>
      <c r="AC1309" s="34"/>
      <c r="AD1309" s="34"/>
      <c r="AE1309" s="34"/>
      <c r="AR1309" s="219" t="s">
        <v>380</v>
      </c>
      <c r="AT1309" s="219" t="s">
        <v>309</v>
      </c>
      <c r="AU1309" s="219" t="s">
        <v>85</v>
      </c>
      <c r="AY1309" s="17" t="s">
        <v>182</v>
      </c>
      <c r="BE1309" s="220">
        <f>IF(N1309="základní",J1309,0)</f>
        <v>0</v>
      </c>
      <c r="BF1309" s="220">
        <f>IF(N1309="snížená",J1309,0)</f>
        <v>0</v>
      </c>
      <c r="BG1309" s="220">
        <f>IF(N1309="zákl. přenesená",J1309,0)</f>
        <v>0</v>
      </c>
      <c r="BH1309" s="220">
        <f>IF(N1309="sníž. přenesená",J1309,0)</f>
        <v>0</v>
      </c>
      <c r="BI1309" s="220">
        <f>IF(N1309="nulová",J1309,0)</f>
        <v>0</v>
      </c>
      <c r="BJ1309" s="17" t="s">
        <v>83</v>
      </c>
      <c r="BK1309" s="220">
        <f>ROUND(I1309*H1309,2)</f>
        <v>0</v>
      </c>
      <c r="BL1309" s="17" t="s">
        <v>275</v>
      </c>
      <c r="BM1309" s="219" t="s">
        <v>1949</v>
      </c>
    </row>
    <row r="1310" spans="1:65" s="13" customFormat="1">
      <c r="B1310" s="221"/>
      <c r="C1310" s="222"/>
      <c r="D1310" s="223" t="s">
        <v>191</v>
      </c>
      <c r="E1310" s="224" t="s">
        <v>1</v>
      </c>
      <c r="F1310" s="225" t="s">
        <v>1102</v>
      </c>
      <c r="G1310" s="222"/>
      <c r="H1310" s="226">
        <v>72.858999999999995</v>
      </c>
      <c r="I1310" s="227"/>
      <c r="J1310" s="222"/>
      <c r="K1310" s="222"/>
      <c r="L1310" s="228"/>
      <c r="M1310" s="229"/>
      <c r="N1310" s="230"/>
      <c r="O1310" s="230"/>
      <c r="P1310" s="230"/>
      <c r="Q1310" s="230"/>
      <c r="R1310" s="230"/>
      <c r="S1310" s="230"/>
      <c r="T1310" s="231"/>
      <c r="AT1310" s="232" t="s">
        <v>191</v>
      </c>
      <c r="AU1310" s="232" t="s">
        <v>85</v>
      </c>
      <c r="AV1310" s="13" t="s">
        <v>85</v>
      </c>
      <c r="AW1310" s="13" t="s">
        <v>32</v>
      </c>
      <c r="AX1310" s="13" t="s">
        <v>83</v>
      </c>
      <c r="AY1310" s="232" t="s">
        <v>182</v>
      </c>
    </row>
    <row r="1311" spans="1:65" s="13" customFormat="1">
      <c r="B1311" s="221"/>
      <c r="C1311" s="222"/>
      <c r="D1311" s="223" t="s">
        <v>191</v>
      </c>
      <c r="E1311" s="222"/>
      <c r="F1311" s="225" t="s">
        <v>1950</v>
      </c>
      <c r="G1311" s="222"/>
      <c r="H1311" s="226">
        <v>80.144999999999996</v>
      </c>
      <c r="I1311" s="227"/>
      <c r="J1311" s="222"/>
      <c r="K1311" s="222"/>
      <c r="L1311" s="228"/>
      <c r="M1311" s="229"/>
      <c r="N1311" s="230"/>
      <c r="O1311" s="230"/>
      <c r="P1311" s="230"/>
      <c r="Q1311" s="230"/>
      <c r="R1311" s="230"/>
      <c r="S1311" s="230"/>
      <c r="T1311" s="231"/>
      <c r="AT1311" s="232" t="s">
        <v>191</v>
      </c>
      <c r="AU1311" s="232" t="s">
        <v>85</v>
      </c>
      <c r="AV1311" s="13" t="s">
        <v>85</v>
      </c>
      <c r="AW1311" s="13" t="s">
        <v>4</v>
      </c>
      <c r="AX1311" s="13" t="s">
        <v>83</v>
      </c>
      <c r="AY1311" s="232" t="s">
        <v>182</v>
      </c>
    </row>
    <row r="1312" spans="1:65" s="2" customFormat="1" ht="16.5" customHeight="1">
      <c r="A1312" s="34"/>
      <c r="B1312" s="35"/>
      <c r="C1312" s="208" t="s">
        <v>1951</v>
      </c>
      <c r="D1312" s="208" t="s">
        <v>184</v>
      </c>
      <c r="E1312" s="209" t="s">
        <v>1952</v>
      </c>
      <c r="F1312" s="210" t="s">
        <v>1953</v>
      </c>
      <c r="G1312" s="211" t="s">
        <v>331</v>
      </c>
      <c r="H1312" s="212">
        <v>15.795999999999999</v>
      </c>
      <c r="I1312" s="213"/>
      <c r="J1312" s="214">
        <f>ROUND(I1312*H1312,2)</f>
        <v>0</v>
      </c>
      <c r="K1312" s="210" t="s">
        <v>188</v>
      </c>
      <c r="L1312" s="39"/>
      <c r="M1312" s="215" t="s">
        <v>1</v>
      </c>
      <c r="N1312" s="216" t="s">
        <v>41</v>
      </c>
      <c r="O1312" s="71"/>
      <c r="P1312" s="217">
        <f>O1312*H1312</f>
        <v>0</v>
      </c>
      <c r="Q1312" s="217">
        <v>4.0000000000000003E-5</v>
      </c>
      <c r="R1312" s="217">
        <f>Q1312*H1312</f>
        <v>6.3184000000000005E-4</v>
      </c>
      <c r="S1312" s="217">
        <v>0</v>
      </c>
      <c r="T1312" s="218">
        <f>S1312*H1312</f>
        <v>0</v>
      </c>
      <c r="U1312" s="34"/>
      <c r="V1312" s="34"/>
      <c r="W1312" s="34"/>
      <c r="X1312" s="34"/>
      <c r="Y1312" s="34"/>
      <c r="Z1312" s="34"/>
      <c r="AA1312" s="34"/>
      <c r="AB1312" s="34"/>
      <c r="AC1312" s="34"/>
      <c r="AD1312" s="34"/>
      <c r="AE1312" s="34"/>
      <c r="AR1312" s="219" t="s">
        <v>275</v>
      </c>
      <c r="AT1312" s="219" t="s">
        <v>184</v>
      </c>
      <c r="AU1312" s="219" t="s">
        <v>85</v>
      </c>
      <c r="AY1312" s="17" t="s">
        <v>182</v>
      </c>
      <c r="BE1312" s="220">
        <f>IF(N1312="základní",J1312,0)</f>
        <v>0</v>
      </c>
      <c r="BF1312" s="220">
        <f>IF(N1312="snížená",J1312,0)</f>
        <v>0</v>
      </c>
      <c r="BG1312" s="220">
        <f>IF(N1312="zákl. přenesená",J1312,0)</f>
        <v>0</v>
      </c>
      <c r="BH1312" s="220">
        <f>IF(N1312="sníž. přenesená",J1312,0)</f>
        <v>0</v>
      </c>
      <c r="BI1312" s="220">
        <f>IF(N1312="nulová",J1312,0)</f>
        <v>0</v>
      </c>
      <c r="BJ1312" s="17" t="s">
        <v>83</v>
      </c>
      <c r="BK1312" s="220">
        <f>ROUND(I1312*H1312,2)</f>
        <v>0</v>
      </c>
      <c r="BL1312" s="17" t="s">
        <v>275</v>
      </c>
      <c r="BM1312" s="219" t="s">
        <v>1954</v>
      </c>
    </row>
    <row r="1313" spans="1:65" s="13" customFormat="1">
      <c r="B1313" s="221"/>
      <c r="C1313" s="222"/>
      <c r="D1313" s="223" t="s">
        <v>191</v>
      </c>
      <c r="E1313" s="224" t="s">
        <v>1</v>
      </c>
      <c r="F1313" s="225" t="s">
        <v>1955</v>
      </c>
      <c r="G1313" s="222"/>
      <c r="H1313" s="226">
        <v>15.795999999999999</v>
      </c>
      <c r="I1313" s="227"/>
      <c r="J1313" s="222"/>
      <c r="K1313" s="222"/>
      <c r="L1313" s="228"/>
      <c r="M1313" s="229"/>
      <c r="N1313" s="230"/>
      <c r="O1313" s="230"/>
      <c r="P1313" s="230"/>
      <c r="Q1313" s="230"/>
      <c r="R1313" s="230"/>
      <c r="S1313" s="230"/>
      <c r="T1313" s="231"/>
      <c r="AT1313" s="232" t="s">
        <v>191</v>
      </c>
      <c r="AU1313" s="232" t="s">
        <v>85</v>
      </c>
      <c r="AV1313" s="13" t="s">
        <v>85</v>
      </c>
      <c r="AW1313" s="13" t="s">
        <v>32</v>
      </c>
      <c r="AX1313" s="13" t="s">
        <v>76</v>
      </c>
      <c r="AY1313" s="232" t="s">
        <v>182</v>
      </c>
    </row>
    <row r="1314" spans="1:65" s="15" customFormat="1">
      <c r="B1314" s="244"/>
      <c r="C1314" s="245"/>
      <c r="D1314" s="223" t="s">
        <v>191</v>
      </c>
      <c r="E1314" s="246" t="s">
        <v>1</v>
      </c>
      <c r="F1314" s="247" t="s">
        <v>202</v>
      </c>
      <c r="G1314" s="245"/>
      <c r="H1314" s="248">
        <v>15.795999999999999</v>
      </c>
      <c r="I1314" s="249"/>
      <c r="J1314" s="245"/>
      <c r="K1314" s="245"/>
      <c r="L1314" s="250"/>
      <c r="M1314" s="251"/>
      <c r="N1314" s="252"/>
      <c r="O1314" s="252"/>
      <c r="P1314" s="252"/>
      <c r="Q1314" s="252"/>
      <c r="R1314" s="252"/>
      <c r="S1314" s="252"/>
      <c r="T1314" s="253"/>
      <c r="AT1314" s="254" t="s">
        <v>191</v>
      </c>
      <c r="AU1314" s="254" t="s">
        <v>85</v>
      </c>
      <c r="AV1314" s="15" t="s">
        <v>189</v>
      </c>
      <c r="AW1314" s="15" t="s">
        <v>32</v>
      </c>
      <c r="AX1314" s="15" t="s">
        <v>83</v>
      </c>
      <c r="AY1314" s="254" t="s">
        <v>182</v>
      </c>
    </row>
    <row r="1315" spans="1:65" s="2" customFormat="1" ht="21.75" customHeight="1">
      <c r="A1315" s="34"/>
      <c r="B1315" s="35"/>
      <c r="C1315" s="255" t="s">
        <v>1956</v>
      </c>
      <c r="D1315" s="255" t="s">
        <v>309</v>
      </c>
      <c r="E1315" s="256" t="s">
        <v>1957</v>
      </c>
      <c r="F1315" s="257" t="s">
        <v>1958</v>
      </c>
      <c r="G1315" s="258" t="s">
        <v>331</v>
      </c>
      <c r="H1315" s="259">
        <v>18.164999999999999</v>
      </c>
      <c r="I1315" s="260"/>
      <c r="J1315" s="261">
        <f>ROUND(I1315*H1315,2)</f>
        <v>0</v>
      </c>
      <c r="K1315" s="257" t="s">
        <v>188</v>
      </c>
      <c r="L1315" s="262"/>
      <c r="M1315" s="263" t="s">
        <v>1</v>
      </c>
      <c r="N1315" s="264" t="s">
        <v>41</v>
      </c>
      <c r="O1315" s="71"/>
      <c r="P1315" s="217">
        <f>O1315*H1315</f>
        <v>0</v>
      </c>
      <c r="Q1315" s="217">
        <v>4.0000000000000001E-3</v>
      </c>
      <c r="R1315" s="217">
        <f>Q1315*H1315</f>
        <v>7.2660000000000002E-2</v>
      </c>
      <c r="S1315" s="217">
        <v>0</v>
      </c>
      <c r="T1315" s="218">
        <f>S1315*H1315</f>
        <v>0</v>
      </c>
      <c r="U1315" s="34"/>
      <c r="V1315" s="34"/>
      <c r="W1315" s="34"/>
      <c r="X1315" s="34"/>
      <c r="Y1315" s="34"/>
      <c r="Z1315" s="34"/>
      <c r="AA1315" s="34"/>
      <c r="AB1315" s="34"/>
      <c r="AC1315" s="34"/>
      <c r="AD1315" s="34"/>
      <c r="AE1315" s="34"/>
      <c r="AR1315" s="219" t="s">
        <v>380</v>
      </c>
      <c r="AT1315" s="219" t="s">
        <v>309</v>
      </c>
      <c r="AU1315" s="219" t="s">
        <v>85</v>
      </c>
      <c r="AY1315" s="17" t="s">
        <v>182</v>
      </c>
      <c r="BE1315" s="220">
        <f>IF(N1315="základní",J1315,0)</f>
        <v>0</v>
      </c>
      <c r="BF1315" s="220">
        <f>IF(N1315="snížená",J1315,0)</f>
        <v>0</v>
      </c>
      <c r="BG1315" s="220">
        <f>IF(N1315="zákl. přenesená",J1315,0)</f>
        <v>0</v>
      </c>
      <c r="BH1315" s="220">
        <f>IF(N1315="sníž. přenesená",J1315,0)</f>
        <v>0</v>
      </c>
      <c r="BI1315" s="220">
        <f>IF(N1315="nulová",J1315,0)</f>
        <v>0</v>
      </c>
      <c r="BJ1315" s="17" t="s">
        <v>83</v>
      </c>
      <c r="BK1315" s="220">
        <f>ROUND(I1315*H1315,2)</f>
        <v>0</v>
      </c>
      <c r="BL1315" s="17" t="s">
        <v>275</v>
      </c>
      <c r="BM1315" s="219" t="s">
        <v>1959</v>
      </c>
    </row>
    <row r="1316" spans="1:65" s="13" customFormat="1">
      <c r="B1316" s="221"/>
      <c r="C1316" s="222"/>
      <c r="D1316" s="223" t="s">
        <v>191</v>
      </c>
      <c r="E1316" s="224" t="s">
        <v>1</v>
      </c>
      <c r="F1316" s="225" t="s">
        <v>1955</v>
      </c>
      <c r="G1316" s="222"/>
      <c r="H1316" s="226">
        <v>15.795999999999999</v>
      </c>
      <c r="I1316" s="227"/>
      <c r="J1316" s="222"/>
      <c r="K1316" s="222"/>
      <c r="L1316" s="228"/>
      <c r="M1316" s="229"/>
      <c r="N1316" s="230"/>
      <c r="O1316" s="230"/>
      <c r="P1316" s="230"/>
      <c r="Q1316" s="230"/>
      <c r="R1316" s="230"/>
      <c r="S1316" s="230"/>
      <c r="T1316" s="231"/>
      <c r="AT1316" s="232" t="s">
        <v>191</v>
      </c>
      <c r="AU1316" s="232" t="s">
        <v>85</v>
      </c>
      <c r="AV1316" s="13" t="s">
        <v>85</v>
      </c>
      <c r="AW1316" s="13" t="s">
        <v>32</v>
      </c>
      <c r="AX1316" s="13" t="s">
        <v>76</v>
      </c>
      <c r="AY1316" s="232" t="s">
        <v>182</v>
      </c>
    </row>
    <row r="1317" spans="1:65" s="15" customFormat="1">
      <c r="B1317" s="244"/>
      <c r="C1317" s="245"/>
      <c r="D1317" s="223" t="s">
        <v>191</v>
      </c>
      <c r="E1317" s="246" t="s">
        <v>1</v>
      </c>
      <c r="F1317" s="247" t="s">
        <v>202</v>
      </c>
      <c r="G1317" s="245"/>
      <c r="H1317" s="248">
        <v>15.795999999999999</v>
      </c>
      <c r="I1317" s="249"/>
      <c r="J1317" s="245"/>
      <c r="K1317" s="245"/>
      <c r="L1317" s="250"/>
      <c r="M1317" s="251"/>
      <c r="N1317" s="252"/>
      <c r="O1317" s="252"/>
      <c r="P1317" s="252"/>
      <c r="Q1317" s="252"/>
      <c r="R1317" s="252"/>
      <c r="S1317" s="252"/>
      <c r="T1317" s="253"/>
      <c r="AT1317" s="254" t="s">
        <v>191</v>
      </c>
      <c r="AU1317" s="254" t="s">
        <v>85</v>
      </c>
      <c r="AV1317" s="15" t="s">
        <v>189</v>
      </c>
      <c r="AW1317" s="15" t="s">
        <v>32</v>
      </c>
      <c r="AX1317" s="15" t="s">
        <v>83</v>
      </c>
      <c r="AY1317" s="254" t="s">
        <v>182</v>
      </c>
    </row>
    <row r="1318" spans="1:65" s="13" customFormat="1">
      <c r="B1318" s="221"/>
      <c r="C1318" s="222"/>
      <c r="D1318" s="223" t="s">
        <v>191</v>
      </c>
      <c r="E1318" s="222"/>
      <c r="F1318" s="225" t="s">
        <v>1960</v>
      </c>
      <c r="G1318" s="222"/>
      <c r="H1318" s="226">
        <v>18.164999999999999</v>
      </c>
      <c r="I1318" s="227"/>
      <c r="J1318" s="222"/>
      <c r="K1318" s="222"/>
      <c r="L1318" s="228"/>
      <c r="M1318" s="229"/>
      <c r="N1318" s="230"/>
      <c r="O1318" s="230"/>
      <c r="P1318" s="230"/>
      <c r="Q1318" s="230"/>
      <c r="R1318" s="230"/>
      <c r="S1318" s="230"/>
      <c r="T1318" s="231"/>
      <c r="AT1318" s="232" t="s">
        <v>191</v>
      </c>
      <c r="AU1318" s="232" t="s">
        <v>85</v>
      </c>
      <c r="AV1318" s="13" t="s">
        <v>85</v>
      </c>
      <c r="AW1318" s="13" t="s">
        <v>4</v>
      </c>
      <c r="AX1318" s="13" t="s">
        <v>83</v>
      </c>
      <c r="AY1318" s="232" t="s">
        <v>182</v>
      </c>
    </row>
    <row r="1319" spans="1:65" s="2" customFormat="1" ht="16.5" customHeight="1">
      <c r="A1319" s="34"/>
      <c r="B1319" s="35"/>
      <c r="C1319" s="208" t="s">
        <v>1961</v>
      </c>
      <c r="D1319" s="208" t="s">
        <v>184</v>
      </c>
      <c r="E1319" s="209" t="s">
        <v>1962</v>
      </c>
      <c r="F1319" s="210" t="s">
        <v>1963</v>
      </c>
      <c r="G1319" s="211" t="s">
        <v>331</v>
      </c>
      <c r="H1319" s="212">
        <v>123</v>
      </c>
      <c r="I1319" s="213"/>
      <c r="J1319" s="214">
        <f>ROUND(I1319*H1319,2)</f>
        <v>0</v>
      </c>
      <c r="K1319" s="210" t="s">
        <v>188</v>
      </c>
      <c r="L1319" s="39"/>
      <c r="M1319" s="215" t="s">
        <v>1</v>
      </c>
      <c r="N1319" s="216" t="s">
        <v>41</v>
      </c>
      <c r="O1319" s="71"/>
      <c r="P1319" s="217">
        <f>O1319*H1319</f>
        <v>0</v>
      </c>
      <c r="Q1319" s="217">
        <v>1.0000000000000001E-5</v>
      </c>
      <c r="R1319" s="217">
        <f>Q1319*H1319</f>
        <v>1.2300000000000002E-3</v>
      </c>
      <c r="S1319" s="217">
        <v>0</v>
      </c>
      <c r="T1319" s="218">
        <f>S1319*H1319</f>
        <v>0</v>
      </c>
      <c r="U1319" s="34"/>
      <c r="V1319" s="34"/>
      <c r="W1319" s="34"/>
      <c r="X1319" s="34"/>
      <c r="Y1319" s="34"/>
      <c r="Z1319" s="34"/>
      <c r="AA1319" s="34"/>
      <c r="AB1319" s="34"/>
      <c r="AC1319" s="34"/>
      <c r="AD1319" s="34"/>
      <c r="AE1319" s="34"/>
      <c r="AR1319" s="219" t="s">
        <v>275</v>
      </c>
      <c r="AT1319" s="219" t="s">
        <v>184</v>
      </c>
      <c r="AU1319" s="219" t="s">
        <v>85</v>
      </c>
      <c r="AY1319" s="17" t="s">
        <v>182</v>
      </c>
      <c r="BE1319" s="220">
        <f>IF(N1319="základní",J1319,0)</f>
        <v>0</v>
      </c>
      <c r="BF1319" s="220">
        <f>IF(N1319="snížená",J1319,0)</f>
        <v>0</v>
      </c>
      <c r="BG1319" s="220">
        <f>IF(N1319="zákl. přenesená",J1319,0)</f>
        <v>0</v>
      </c>
      <c r="BH1319" s="220">
        <f>IF(N1319="sníž. přenesená",J1319,0)</f>
        <v>0</v>
      </c>
      <c r="BI1319" s="220">
        <f>IF(N1319="nulová",J1319,0)</f>
        <v>0</v>
      </c>
      <c r="BJ1319" s="17" t="s">
        <v>83</v>
      </c>
      <c r="BK1319" s="220">
        <f>ROUND(I1319*H1319,2)</f>
        <v>0</v>
      </c>
      <c r="BL1319" s="17" t="s">
        <v>275</v>
      </c>
      <c r="BM1319" s="219" t="s">
        <v>1964</v>
      </c>
    </row>
    <row r="1320" spans="1:65" s="13" customFormat="1">
      <c r="B1320" s="221"/>
      <c r="C1320" s="222"/>
      <c r="D1320" s="223" t="s">
        <v>191</v>
      </c>
      <c r="E1320" s="224" t="s">
        <v>1</v>
      </c>
      <c r="F1320" s="225" t="s">
        <v>1895</v>
      </c>
      <c r="G1320" s="222"/>
      <c r="H1320" s="226">
        <v>123</v>
      </c>
      <c r="I1320" s="227"/>
      <c r="J1320" s="222"/>
      <c r="K1320" s="222"/>
      <c r="L1320" s="228"/>
      <c r="M1320" s="229"/>
      <c r="N1320" s="230"/>
      <c r="O1320" s="230"/>
      <c r="P1320" s="230"/>
      <c r="Q1320" s="230"/>
      <c r="R1320" s="230"/>
      <c r="S1320" s="230"/>
      <c r="T1320" s="231"/>
      <c r="AT1320" s="232" t="s">
        <v>191</v>
      </c>
      <c r="AU1320" s="232" t="s">
        <v>85</v>
      </c>
      <c r="AV1320" s="13" t="s">
        <v>85</v>
      </c>
      <c r="AW1320" s="13" t="s">
        <v>32</v>
      </c>
      <c r="AX1320" s="13" t="s">
        <v>83</v>
      </c>
      <c r="AY1320" s="232" t="s">
        <v>182</v>
      </c>
    </row>
    <row r="1321" spans="1:65" s="2" customFormat="1" ht="16.5" customHeight="1">
      <c r="A1321" s="34"/>
      <c r="B1321" s="35"/>
      <c r="C1321" s="255" t="s">
        <v>1965</v>
      </c>
      <c r="D1321" s="255" t="s">
        <v>309</v>
      </c>
      <c r="E1321" s="256" t="s">
        <v>1966</v>
      </c>
      <c r="F1321" s="257" t="s">
        <v>1967</v>
      </c>
      <c r="G1321" s="258" t="s">
        <v>331</v>
      </c>
      <c r="H1321" s="259">
        <v>135.30000000000001</v>
      </c>
      <c r="I1321" s="260"/>
      <c r="J1321" s="261">
        <f>ROUND(I1321*H1321,2)</f>
        <v>0</v>
      </c>
      <c r="K1321" s="257" t="s">
        <v>188</v>
      </c>
      <c r="L1321" s="262"/>
      <c r="M1321" s="263" t="s">
        <v>1</v>
      </c>
      <c r="N1321" s="264" t="s">
        <v>41</v>
      </c>
      <c r="O1321" s="71"/>
      <c r="P1321" s="217">
        <f>O1321*H1321</f>
        <v>0</v>
      </c>
      <c r="Q1321" s="217">
        <v>1.4999999999999999E-4</v>
      </c>
      <c r="R1321" s="217">
        <f>Q1321*H1321</f>
        <v>2.0295000000000001E-2</v>
      </c>
      <c r="S1321" s="217">
        <v>0</v>
      </c>
      <c r="T1321" s="218">
        <f>S1321*H1321</f>
        <v>0</v>
      </c>
      <c r="U1321" s="34"/>
      <c r="V1321" s="34"/>
      <c r="W1321" s="34"/>
      <c r="X1321" s="34"/>
      <c r="Y1321" s="34"/>
      <c r="Z1321" s="34"/>
      <c r="AA1321" s="34"/>
      <c r="AB1321" s="34"/>
      <c r="AC1321" s="34"/>
      <c r="AD1321" s="34"/>
      <c r="AE1321" s="34"/>
      <c r="AR1321" s="219" t="s">
        <v>380</v>
      </c>
      <c r="AT1321" s="219" t="s">
        <v>309</v>
      </c>
      <c r="AU1321" s="219" t="s">
        <v>85</v>
      </c>
      <c r="AY1321" s="17" t="s">
        <v>182</v>
      </c>
      <c r="BE1321" s="220">
        <f>IF(N1321="základní",J1321,0)</f>
        <v>0</v>
      </c>
      <c r="BF1321" s="220">
        <f>IF(N1321="snížená",J1321,0)</f>
        <v>0</v>
      </c>
      <c r="BG1321" s="220">
        <f>IF(N1321="zákl. přenesená",J1321,0)</f>
        <v>0</v>
      </c>
      <c r="BH1321" s="220">
        <f>IF(N1321="sníž. přenesená",J1321,0)</f>
        <v>0</v>
      </c>
      <c r="BI1321" s="220">
        <f>IF(N1321="nulová",J1321,0)</f>
        <v>0</v>
      </c>
      <c r="BJ1321" s="17" t="s">
        <v>83</v>
      </c>
      <c r="BK1321" s="220">
        <f>ROUND(I1321*H1321,2)</f>
        <v>0</v>
      </c>
      <c r="BL1321" s="17" t="s">
        <v>275</v>
      </c>
      <c r="BM1321" s="219" t="s">
        <v>1968</v>
      </c>
    </row>
    <row r="1322" spans="1:65" s="13" customFormat="1">
      <c r="B1322" s="221"/>
      <c r="C1322" s="222"/>
      <c r="D1322" s="223" t="s">
        <v>191</v>
      </c>
      <c r="E1322" s="222"/>
      <c r="F1322" s="225" t="s">
        <v>1969</v>
      </c>
      <c r="G1322" s="222"/>
      <c r="H1322" s="226">
        <v>135.30000000000001</v>
      </c>
      <c r="I1322" s="227"/>
      <c r="J1322" s="222"/>
      <c r="K1322" s="222"/>
      <c r="L1322" s="228"/>
      <c r="M1322" s="229"/>
      <c r="N1322" s="230"/>
      <c r="O1322" s="230"/>
      <c r="P1322" s="230"/>
      <c r="Q1322" s="230"/>
      <c r="R1322" s="230"/>
      <c r="S1322" s="230"/>
      <c r="T1322" s="231"/>
      <c r="AT1322" s="232" t="s">
        <v>191</v>
      </c>
      <c r="AU1322" s="232" t="s">
        <v>85</v>
      </c>
      <c r="AV1322" s="13" t="s">
        <v>85</v>
      </c>
      <c r="AW1322" s="13" t="s">
        <v>4</v>
      </c>
      <c r="AX1322" s="13" t="s">
        <v>83</v>
      </c>
      <c r="AY1322" s="232" t="s">
        <v>182</v>
      </c>
    </row>
    <row r="1323" spans="1:65" s="2" customFormat="1" ht="16.5" customHeight="1">
      <c r="A1323" s="34"/>
      <c r="B1323" s="35"/>
      <c r="C1323" s="255" t="s">
        <v>1970</v>
      </c>
      <c r="D1323" s="255" t="s">
        <v>309</v>
      </c>
      <c r="E1323" s="256" t="s">
        <v>1971</v>
      </c>
      <c r="F1323" s="257" t="s">
        <v>1972</v>
      </c>
      <c r="G1323" s="258" t="s">
        <v>360</v>
      </c>
      <c r="H1323" s="259">
        <v>193.72499999999999</v>
      </c>
      <c r="I1323" s="260"/>
      <c r="J1323" s="261">
        <f>ROUND(I1323*H1323,2)</f>
        <v>0</v>
      </c>
      <c r="K1323" s="257" t="s">
        <v>188</v>
      </c>
      <c r="L1323" s="262"/>
      <c r="M1323" s="263" t="s">
        <v>1</v>
      </c>
      <c r="N1323" s="264" t="s">
        <v>41</v>
      </c>
      <c r="O1323" s="71"/>
      <c r="P1323" s="217">
        <f>O1323*H1323</f>
        <v>0</v>
      </c>
      <c r="Q1323" s="217">
        <v>2.0000000000000002E-5</v>
      </c>
      <c r="R1323" s="217">
        <f>Q1323*H1323</f>
        <v>3.8745000000000003E-3</v>
      </c>
      <c r="S1323" s="217">
        <v>0</v>
      </c>
      <c r="T1323" s="218">
        <f>S1323*H1323</f>
        <v>0</v>
      </c>
      <c r="U1323" s="34"/>
      <c r="V1323" s="34"/>
      <c r="W1323" s="34"/>
      <c r="X1323" s="34"/>
      <c r="Y1323" s="34"/>
      <c r="Z1323" s="34"/>
      <c r="AA1323" s="34"/>
      <c r="AB1323" s="34"/>
      <c r="AC1323" s="34"/>
      <c r="AD1323" s="34"/>
      <c r="AE1323" s="34"/>
      <c r="AR1323" s="219" t="s">
        <v>380</v>
      </c>
      <c r="AT1323" s="219" t="s">
        <v>309</v>
      </c>
      <c r="AU1323" s="219" t="s">
        <v>85</v>
      </c>
      <c r="AY1323" s="17" t="s">
        <v>182</v>
      </c>
      <c r="BE1323" s="220">
        <f>IF(N1323="základní",J1323,0)</f>
        <v>0</v>
      </c>
      <c r="BF1323" s="220">
        <f>IF(N1323="snížená",J1323,0)</f>
        <v>0</v>
      </c>
      <c r="BG1323" s="220">
        <f>IF(N1323="zákl. přenesená",J1323,0)</f>
        <v>0</v>
      </c>
      <c r="BH1323" s="220">
        <f>IF(N1323="sníž. přenesená",J1323,0)</f>
        <v>0</v>
      </c>
      <c r="BI1323" s="220">
        <f>IF(N1323="nulová",J1323,0)</f>
        <v>0</v>
      </c>
      <c r="BJ1323" s="17" t="s">
        <v>83</v>
      </c>
      <c r="BK1323" s="220">
        <f>ROUND(I1323*H1323,2)</f>
        <v>0</v>
      </c>
      <c r="BL1323" s="17" t="s">
        <v>275</v>
      </c>
      <c r="BM1323" s="219" t="s">
        <v>1973</v>
      </c>
    </row>
    <row r="1324" spans="1:65" s="13" customFormat="1">
      <c r="B1324" s="221"/>
      <c r="C1324" s="222"/>
      <c r="D1324" s="223" t="s">
        <v>191</v>
      </c>
      <c r="E1324" s="224" t="s">
        <v>1</v>
      </c>
      <c r="F1324" s="225" t="s">
        <v>1974</v>
      </c>
      <c r="G1324" s="222"/>
      <c r="H1324" s="226">
        <v>193.72499999999999</v>
      </c>
      <c r="I1324" s="227"/>
      <c r="J1324" s="222"/>
      <c r="K1324" s="222"/>
      <c r="L1324" s="228"/>
      <c r="M1324" s="229"/>
      <c r="N1324" s="230"/>
      <c r="O1324" s="230"/>
      <c r="P1324" s="230"/>
      <c r="Q1324" s="230"/>
      <c r="R1324" s="230"/>
      <c r="S1324" s="230"/>
      <c r="T1324" s="231"/>
      <c r="AT1324" s="232" t="s">
        <v>191</v>
      </c>
      <c r="AU1324" s="232" t="s">
        <v>85</v>
      </c>
      <c r="AV1324" s="13" t="s">
        <v>85</v>
      </c>
      <c r="AW1324" s="13" t="s">
        <v>32</v>
      </c>
      <c r="AX1324" s="13" t="s">
        <v>83</v>
      </c>
      <c r="AY1324" s="232" t="s">
        <v>182</v>
      </c>
    </row>
    <row r="1325" spans="1:65" s="2" customFormat="1" ht="16.5" customHeight="1">
      <c r="A1325" s="34"/>
      <c r="B1325" s="35"/>
      <c r="C1325" s="208" t="s">
        <v>1975</v>
      </c>
      <c r="D1325" s="208" t="s">
        <v>184</v>
      </c>
      <c r="E1325" s="209" t="s">
        <v>1976</v>
      </c>
      <c r="F1325" s="210" t="s">
        <v>1977</v>
      </c>
      <c r="G1325" s="211" t="s">
        <v>331</v>
      </c>
      <c r="H1325" s="212">
        <v>14.420999999999999</v>
      </c>
      <c r="I1325" s="213"/>
      <c r="J1325" s="214">
        <f>ROUND(I1325*H1325,2)</f>
        <v>0</v>
      </c>
      <c r="K1325" s="210" t="s">
        <v>188</v>
      </c>
      <c r="L1325" s="39"/>
      <c r="M1325" s="215" t="s">
        <v>1</v>
      </c>
      <c r="N1325" s="216" t="s">
        <v>41</v>
      </c>
      <c r="O1325" s="71"/>
      <c r="P1325" s="217">
        <f>O1325*H1325</f>
        <v>0</v>
      </c>
      <c r="Q1325" s="217">
        <v>2.3500000000000001E-3</v>
      </c>
      <c r="R1325" s="217">
        <f>Q1325*H1325</f>
        <v>3.3889349999999999E-2</v>
      </c>
      <c r="S1325" s="217">
        <v>0</v>
      </c>
      <c r="T1325" s="218">
        <f>S1325*H1325</f>
        <v>0</v>
      </c>
      <c r="U1325" s="34"/>
      <c r="V1325" s="34"/>
      <c r="W1325" s="34"/>
      <c r="X1325" s="34"/>
      <c r="Y1325" s="34"/>
      <c r="Z1325" s="34"/>
      <c r="AA1325" s="34"/>
      <c r="AB1325" s="34"/>
      <c r="AC1325" s="34"/>
      <c r="AD1325" s="34"/>
      <c r="AE1325" s="34"/>
      <c r="AR1325" s="219" t="s">
        <v>189</v>
      </c>
      <c r="AT1325" s="219" t="s">
        <v>184</v>
      </c>
      <c r="AU1325" s="219" t="s">
        <v>85</v>
      </c>
      <c r="AY1325" s="17" t="s">
        <v>182</v>
      </c>
      <c r="BE1325" s="220">
        <f>IF(N1325="základní",J1325,0)</f>
        <v>0</v>
      </c>
      <c r="BF1325" s="220">
        <f>IF(N1325="snížená",J1325,0)</f>
        <v>0</v>
      </c>
      <c r="BG1325" s="220">
        <f>IF(N1325="zákl. přenesená",J1325,0)</f>
        <v>0</v>
      </c>
      <c r="BH1325" s="220">
        <f>IF(N1325="sníž. přenesená",J1325,0)</f>
        <v>0</v>
      </c>
      <c r="BI1325" s="220">
        <f>IF(N1325="nulová",J1325,0)</f>
        <v>0</v>
      </c>
      <c r="BJ1325" s="17" t="s">
        <v>83</v>
      </c>
      <c r="BK1325" s="220">
        <f>ROUND(I1325*H1325,2)</f>
        <v>0</v>
      </c>
      <c r="BL1325" s="17" t="s">
        <v>189</v>
      </c>
      <c r="BM1325" s="219" t="s">
        <v>1978</v>
      </c>
    </row>
    <row r="1326" spans="1:65" s="13" customFormat="1">
      <c r="B1326" s="221"/>
      <c r="C1326" s="222"/>
      <c r="D1326" s="223" t="s">
        <v>191</v>
      </c>
      <c r="E1326" s="224" t="s">
        <v>1</v>
      </c>
      <c r="F1326" s="225" t="s">
        <v>1979</v>
      </c>
      <c r="G1326" s="222"/>
      <c r="H1326" s="226">
        <v>14.420999999999999</v>
      </c>
      <c r="I1326" s="227"/>
      <c r="J1326" s="222"/>
      <c r="K1326" s="222"/>
      <c r="L1326" s="228"/>
      <c r="M1326" s="229"/>
      <c r="N1326" s="230"/>
      <c r="O1326" s="230"/>
      <c r="P1326" s="230"/>
      <c r="Q1326" s="230"/>
      <c r="R1326" s="230"/>
      <c r="S1326" s="230"/>
      <c r="T1326" s="231"/>
      <c r="AT1326" s="232" t="s">
        <v>191</v>
      </c>
      <c r="AU1326" s="232" t="s">
        <v>85</v>
      </c>
      <c r="AV1326" s="13" t="s">
        <v>85</v>
      </c>
      <c r="AW1326" s="13" t="s">
        <v>32</v>
      </c>
      <c r="AX1326" s="13" t="s">
        <v>83</v>
      </c>
      <c r="AY1326" s="232" t="s">
        <v>182</v>
      </c>
    </row>
    <row r="1327" spans="1:65" s="2" customFormat="1" ht="16.5" customHeight="1">
      <c r="A1327" s="34"/>
      <c r="B1327" s="35"/>
      <c r="C1327" s="255" t="s">
        <v>1980</v>
      </c>
      <c r="D1327" s="255" t="s">
        <v>309</v>
      </c>
      <c r="E1327" s="256" t="s">
        <v>1981</v>
      </c>
      <c r="F1327" s="257" t="s">
        <v>1982</v>
      </c>
      <c r="G1327" s="258" t="s">
        <v>187</v>
      </c>
      <c r="H1327" s="259">
        <v>1.1819999999999999</v>
      </c>
      <c r="I1327" s="260"/>
      <c r="J1327" s="261">
        <f>ROUND(I1327*H1327,2)</f>
        <v>0</v>
      </c>
      <c r="K1327" s="257" t="s">
        <v>188</v>
      </c>
      <c r="L1327" s="262"/>
      <c r="M1327" s="263" t="s">
        <v>1</v>
      </c>
      <c r="N1327" s="264" t="s">
        <v>41</v>
      </c>
      <c r="O1327" s="71"/>
      <c r="P1327" s="217">
        <f>O1327*H1327</f>
        <v>0</v>
      </c>
      <c r="Q1327" s="217">
        <v>0.03</v>
      </c>
      <c r="R1327" s="217">
        <f>Q1327*H1327</f>
        <v>3.5459999999999998E-2</v>
      </c>
      <c r="S1327" s="217">
        <v>0</v>
      </c>
      <c r="T1327" s="218">
        <f>S1327*H1327</f>
        <v>0</v>
      </c>
      <c r="U1327" s="34"/>
      <c r="V1327" s="34"/>
      <c r="W1327" s="34"/>
      <c r="X1327" s="34"/>
      <c r="Y1327" s="34"/>
      <c r="Z1327" s="34"/>
      <c r="AA1327" s="34"/>
      <c r="AB1327" s="34"/>
      <c r="AC1327" s="34"/>
      <c r="AD1327" s="34"/>
      <c r="AE1327" s="34"/>
      <c r="AR1327" s="219" t="s">
        <v>234</v>
      </c>
      <c r="AT1327" s="219" t="s">
        <v>309</v>
      </c>
      <c r="AU1327" s="219" t="s">
        <v>85</v>
      </c>
      <c r="AY1327" s="17" t="s">
        <v>182</v>
      </c>
      <c r="BE1327" s="220">
        <f>IF(N1327="základní",J1327,0)</f>
        <v>0</v>
      </c>
      <c r="BF1327" s="220">
        <f>IF(N1327="snížená",J1327,0)</f>
        <v>0</v>
      </c>
      <c r="BG1327" s="220">
        <f>IF(N1327="zákl. přenesená",J1327,0)</f>
        <v>0</v>
      </c>
      <c r="BH1327" s="220">
        <f>IF(N1327="sníž. přenesená",J1327,0)</f>
        <v>0</v>
      </c>
      <c r="BI1327" s="220">
        <f>IF(N1327="nulová",J1327,0)</f>
        <v>0</v>
      </c>
      <c r="BJ1327" s="17" t="s">
        <v>83</v>
      </c>
      <c r="BK1327" s="220">
        <f>ROUND(I1327*H1327,2)</f>
        <v>0</v>
      </c>
      <c r="BL1327" s="17" t="s">
        <v>189</v>
      </c>
      <c r="BM1327" s="219" t="s">
        <v>1983</v>
      </c>
    </row>
    <row r="1328" spans="1:65" s="13" customFormat="1">
      <c r="B1328" s="221"/>
      <c r="C1328" s="222"/>
      <c r="D1328" s="223" t="s">
        <v>191</v>
      </c>
      <c r="E1328" s="224" t="s">
        <v>1</v>
      </c>
      <c r="F1328" s="225" t="s">
        <v>1984</v>
      </c>
      <c r="G1328" s="222"/>
      <c r="H1328" s="226">
        <v>1.1819999999999999</v>
      </c>
      <c r="I1328" s="227"/>
      <c r="J1328" s="222"/>
      <c r="K1328" s="222"/>
      <c r="L1328" s="228"/>
      <c r="M1328" s="229"/>
      <c r="N1328" s="230"/>
      <c r="O1328" s="230"/>
      <c r="P1328" s="230"/>
      <c r="Q1328" s="230"/>
      <c r="R1328" s="230"/>
      <c r="S1328" s="230"/>
      <c r="T1328" s="231"/>
      <c r="AT1328" s="232" t="s">
        <v>191</v>
      </c>
      <c r="AU1328" s="232" t="s">
        <v>85</v>
      </c>
      <c r="AV1328" s="13" t="s">
        <v>85</v>
      </c>
      <c r="AW1328" s="13" t="s">
        <v>32</v>
      </c>
      <c r="AX1328" s="13" t="s">
        <v>83</v>
      </c>
      <c r="AY1328" s="232" t="s">
        <v>182</v>
      </c>
    </row>
    <row r="1329" spans="1:65" s="2" customFormat="1" ht="16.5" customHeight="1">
      <c r="A1329" s="34"/>
      <c r="B1329" s="35"/>
      <c r="C1329" s="208" t="s">
        <v>1985</v>
      </c>
      <c r="D1329" s="208" t="s">
        <v>184</v>
      </c>
      <c r="E1329" s="209" t="s">
        <v>1986</v>
      </c>
      <c r="F1329" s="210" t="s">
        <v>1987</v>
      </c>
      <c r="G1329" s="211" t="s">
        <v>301</v>
      </c>
      <c r="H1329" s="212">
        <v>3.0179999999999998</v>
      </c>
      <c r="I1329" s="213"/>
      <c r="J1329" s="214">
        <f>ROUND(I1329*H1329,2)</f>
        <v>0</v>
      </c>
      <c r="K1329" s="210" t="s">
        <v>188</v>
      </c>
      <c r="L1329" s="39"/>
      <c r="M1329" s="215" t="s">
        <v>1</v>
      </c>
      <c r="N1329" s="216" t="s">
        <v>41</v>
      </c>
      <c r="O1329" s="71"/>
      <c r="P1329" s="217">
        <f>O1329*H1329</f>
        <v>0</v>
      </c>
      <c r="Q1329" s="217">
        <v>0</v>
      </c>
      <c r="R1329" s="217">
        <f>Q1329*H1329</f>
        <v>0</v>
      </c>
      <c r="S1329" s="217">
        <v>0</v>
      </c>
      <c r="T1329" s="218">
        <f>S1329*H1329</f>
        <v>0</v>
      </c>
      <c r="U1329" s="34"/>
      <c r="V1329" s="34"/>
      <c r="W1329" s="34"/>
      <c r="X1329" s="34"/>
      <c r="Y1329" s="34"/>
      <c r="Z1329" s="34"/>
      <c r="AA1329" s="34"/>
      <c r="AB1329" s="34"/>
      <c r="AC1329" s="34"/>
      <c r="AD1329" s="34"/>
      <c r="AE1329" s="34"/>
      <c r="AR1329" s="219" t="s">
        <v>275</v>
      </c>
      <c r="AT1329" s="219" t="s">
        <v>184</v>
      </c>
      <c r="AU1329" s="219" t="s">
        <v>85</v>
      </c>
      <c r="AY1329" s="17" t="s">
        <v>182</v>
      </c>
      <c r="BE1329" s="220">
        <f>IF(N1329="základní",J1329,0)</f>
        <v>0</v>
      </c>
      <c r="BF1329" s="220">
        <f>IF(N1329="snížená",J1329,0)</f>
        <v>0</v>
      </c>
      <c r="BG1329" s="220">
        <f>IF(N1329="zákl. přenesená",J1329,0)</f>
        <v>0</v>
      </c>
      <c r="BH1329" s="220">
        <f>IF(N1329="sníž. přenesená",J1329,0)</f>
        <v>0</v>
      </c>
      <c r="BI1329" s="220">
        <f>IF(N1329="nulová",J1329,0)</f>
        <v>0</v>
      </c>
      <c r="BJ1329" s="17" t="s">
        <v>83</v>
      </c>
      <c r="BK1329" s="220">
        <f>ROUND(I1329*H1329,2)</f>
        <v>0</v>
      </c>
      <c r="BL1329" s="17" t="s">
        <v>275</v>
      </c>
      <c r="BM1329" s="219" t="s">
        <v>1988</v>
      </c>
    </row>
    <row r="1330" spans="1:65" s="2" customFormat="1" ht="16.5" customHeight="1">
      <c r="A1330" s="34"/>
      <c r="B1330" s="35"/>
      <c r="C1330" s="208" t="s">
        <v>1989</v>
      </c>
      <c r="D1330" s="208" t="s">
        <v>184</v>
      </c>
      <c r="E1330" s="209" t="s">
        <v>1990</v>
      </c>
      <c r="F1330" s="210" t="s">
        <v>1991</v>
      </c>
      <c r="G1330" s="211" t="s">
        <v>301</v>
      </c>
      <c r="H1330" s="212">
        <v>3.0179999999999998</v>
      </c>
      <c r="I1330" s="213"/>
      <c r="J1330" s="214">
        <f>ROUND(I1330*H1330,2)</f>
        <v>0</v>
      </c>
      <c r="K1330" s="210" t="s">
        <v>188</v>
      </c>
      <c r="L1330" s="39"/>
      <c r="M1330" s="215" t="s">
        <v>1</v>
      </c>
      <c r="N1330" s="216" t="s">
        <v>41</v>
      </c>
      <c r="O1330" s="71"/>
      <c r="P1330" s="217">
        <f>O1330*H1330</f>
        <v>0</v>
      </c>
      <c r="Q1330" s="217">
        <v>0</v>
      </c>
      <c r="R1330" s="217">
        <f>Q1330*H1330</f>
        <v>0</v>
      </c>
      <c r="S1330" s="217">
        <v>0</v>
      </c>
      <c r="T1330" s="218">
        <f>S1330*H1330</f>
        <v>0</v>
      </c>
      <c r="U1330" s="34"/>
      <c r="V1330" s="34"/>
      <c r="W1330" s="34"/>
      <c r="X1330" s="34"/>
      <c r="Y1330" s="34"/>
      <c r="Z1330" s="34"/>
      <c r="AA1330" s="34"/>
      <c r="AB1330" s="34"/>
      <c r="AC1330" s="34"/>
      <c r="AD1330" s="34"/>
      <c r="AE1330" s="34"/>
      <c r="AR1330" s="219" t="s">
        <v>275</v>
      </c>
      <c r="AT1330" s="219" t="s">
        <v>184</v>
      </c>
      <c r="AU1330" s="219" t="s">
        <v>85</v>
      </c>
      <c r="AY1330" s="17" t="s">
        <v>182</v>
      </c>
      <c r="BE1330" s="220">
        <f>IF(N1330="základní",J1330,0)</f>
        <v>0</v>
      </c>
      <c r="BF1330" s="220">
        <f>IF(N1330="snížená",J1330,0)</f>
        <v>0</v>
      </c>
      <c r="BG1330" s="220">
        <f>IF(N1330="zákl. přenesená",J1330,0)</f>
        <v>0</v>
      </c>
      <c r="BH1330" s="220">
        <f>IF(N1330="sníž. přenesená",J1330,0)</f>
        <v>0</v>
      </c>
      <c r="BI1330" s="220">
        <f>IF(N1330="nulová",J1330,0)</f>
        <v>0</v>
      </c>
      <c r="BJ1330" s="17" t="s">
        <v>83</v>
      </c>
      <c r="BK1330" s="220">
        <f>ROUND(I1330*H1330,2)</f>
        <v>0</v>
      </c>
      <c r="BL1330" s="17" t="s">
        <v>275</v>
      </c>
      <c r="BM1330" s="219" t="s">
        <v>1992</v>
      </c>
    </row>
    <row r="1331" spans="1:65" s="12" customFormat="1" ht="22.9" customHeight="1">
      <c r="B1331" s="192"/>
      <c r="C1331" s="193"/>
      <c r="D1331" s="194" t="s">
        <v>75</v>
      </c>
      <c r="E1331" s="206" t="s">
        <v>1993</v>
      </c>
      <c r="F1331" s="206" t="s">
        <v>1994</v>
      </c>
      <c r="G1331" s="193"/>
      <c r="H1331" s="193"/>
      <c r="I1331" s="196"/>
      <c r="J1331" s="207">
        <f>BK1331</f>
        <v>0</v>
      </c>
      <c r="K1331" s="193"/>
      <c r="L1331" s="198"/>
      <c r="M1331" s="199"/>
      <c r="N1331" s="200"/>
      <c r="O1331" s="200"/>
      <c r="P1331" s="201">
        <f>SUM(P1332:P1354)</f>
        <v>0</v>
      </c>
      <c r="Q1331" s="200"/>
      <c r="R1331" s="201">
        <f>SUM(R1332:R1354)</f>
        <v>0.31805040000000001</v>
      </c>
      <c r="S1331" s="200"/>
      <c r="T1331" s="202">
        <f>SUM(T1332:T1354)</f>
        <v>0</v>
      </c>
      <c r="AR1331" s="203" t="s">
        <v>85</v>
      </c>
      <c r="AT1331" s="204" t="s">
        <v>75</v>
      </c>
      <c r="AU1331" s="204" t="s">
        <v>83</v>
      </c>
      <c r="AY1331" s="203" t="s">
        <v>182</v>
      </c>
      <c r="BK1331" s="205">
        <f>SUM(BK1332:BK1354)</f>
        <v>0</v>
      </c>
    </row>
    <row r="1332" spans="1:65" s="2" customFormat="1" ht="16.5" customHeight="1">
      <c r="A1332" s="34"/>
      <c r="B1332" s="35"/>
      <c r="C1332" s="208" t="s">
        <v>1995</v>
      </c>
      <c r="D1332" s="208" t="s">
        <v>184</v>
      </c>
      <c r="E1332" s="209" t="s">
        <v>1996</v>
      </c>
      <c r="F1332" s="210" t="s">
        <v>1997</v>
      </c>
      <c r="G1332" s="211" t="s">
        <v>331</v>
      </c>
      <c r="H1332" s="212">
        <v>29.88</v>
      </c>
      <c r="I1332" s="213"/>
      <c r="J1332" s="214">
        <f>ROUND(I1332*H1332,2)</f>
        <v>0</v>
      </c>
      <c r="K1332" s="210" t="s">
        <v>188</v>
      </c>
      <c r="L1332" s="39"/>
      <c r="M1332" s="215" t="s">
        <v>1</v>
      </c>
      <c r="N1332" s="216" t="s">
        <v>41</v>
      </c>
      <c r="O1332" s="71"/>
      <c r="P1332" s="217">
        <f>O1332*H1332</f>
        <v>0</v>
      </c>
      <c r="Q1332" s="217">
        <v>1.32E-3</v>
      </c>
      <c r="R1332" s="217">
        <f>Q1332*H1332</f>
        <v>3.94416E-2</v>
      </c>
      <c r="S1332" s="217">
        <v>0</v>
      </c>
      <c r="T1332" s="218">
        <f>S1332*H1332</f>
        <v>0</v>
      </c>
      <c r="U1332" s="34"/>
      <c r="V1332" s="34"/>
      <c r="W1332" s="34"/>
      <c r="X1332" s="34"/>
      <c r="Y1332" s="34"/>
      <c r="Z1332" s="34"/>
      <c r="AA1332" s="34"/>
      <c r="AB1332" s="34"/>
      <c r="AC1332" s="34"/>
      <c r="AD1332" s="34"/>
      <c r="AE1332" s="34"/>
      <c r="AR1332" s="219" t="s">
        <v>275</v>
      </c>
      <c r="AT1332" s="219" t="s">
        <v>184</v>
      </c>
      <c r="AU1332" s="219" t="s">
        <v>85</v>
      </c>
      <c r="AY1332" s="17" t="s">
        <v>182</v>
      </c>
      <c r="BE1332" s="220">
        <f>IF(N1332="základní",J1332,0)</f>
        <v>0</v>
      </c>
      <c r="BF1332" s="220">
        <f>IF(N1332="snížená",J1332,0)</f>
        <v>0</v>
      </c>
      <c r="BG1332" s="220">
        <f>IF(N1332="zákl. přenesená",J1332,0)</f>
        <v>0</v>
      </c>
      <c r="BH1332" s="220">
        <f>IF(N1332="sníž. přenesená",J1332,0)</f>
        <v>0</v>
      </c>
      <c r="BI1332" s="220">
        <f>IF(N1332="nulová",J1332,0)</f>
        <v>0</v>
      </c>
      <c r="BJ1332" s="17" t="s">
        <v>83</v>
      </c>
      <c r="BK1332" s="220">
        <f>ROUND(I1332*H1332,2)</f>
        <v>0</v>
      </c>
      <c r="BL1332" s="17" t="s">
        <v>275</v>
      </c>
      <c r="BM1332" s="219" t="s">
        <v>1998</v>
      </c>
    </row>
    <row r="1333" spans="1:65" s="13" customFormat="1">
      <c r="B1333" s="221"/>
      <c r="C1333" s="222"/>
      <c r="D1333" s="223" t="s">
        <v>191</v>
      </c>
      <c r="E1333" s="224" t="s">
        <v>1</v>
      </c>
      <c r="F1333" s="225" t="s">
        <v>1999</v>
      </c>
      <c r="G1333" s="222"/>
      <c r="H1333" s="226">
        <v>10.08</v>
      </c>
      <c r="I1333" s="227"/>
      <c r="J1333" s="222"/>
      <c r="K1333" s="222"/>
      <c r="L1333" s="228"/>
      <c r="M1333" s="229"/>
      <c r="N1333" s="230"/>
      <c r="O1333" s="230"/>
      <c r="P1333" s="230"/>
      <c r="Q1333" s="230"/>
      <c r="R1333" s="230"/>
      <c r="S1333" s="230"/>
      <c r="T1333" s="231"/>
      <c r="AT1333" s="232" t="s">
        <v>191</v>
      </c>
      <c r="AU1333" s="232" t="s">
        <v>85</v>
      </c>
      <c r="AV1333" s="13" t="s">
        <v>85</v>
      </c>
      <c r="AW1333" s="13" t="s">
        <v>32</v>
      </c>
      <c r="AX1333" s="13" t="s">
        <v>76</v>
      </c>
      <c r="AY1333" s="232" t="s">
        <v>182</v>
      </c>
    </row>
    <row r="1334" spans="1:65" s="13" customFormat="1">
      <c r="B1334" s="221"/>
      <c r="C1334" s="222"/>
      <c r="D1334" s="223" t="s">
        <v>191</v>
      </c>
      <c r="E1334" s="224" t="s">
        <v>1</v>
      </c>
      <c r="F1334" s="225" t="s">
        <v>2000</v>
      </c>
      <c r="G1334" s="222"/>
      <c r="H1334" s="226">
        <v>19.8</v>
      </c>
      <c r="I1334" s="227"/>
      <c r="J1334" s="222"/>
      <c r="K1334" s="222"/>
      <c r="L1334" s="228"/>
      <c r="M1334" s="229"/>
      <c r="N1334" s="230"/>
      <c r="O1334" s="230"/>
      <c r="P1334" s="230"/>
      <c r="Q1334" s="230"/>
      <c r="R1334" s="230"/>
      <c r="S1334" s="230"/>
      <c r="T1334" s="231"/>
      <c r="AT1334" s="232" t="s">
        <v>191</v>
      </c>
      <c r="AU1334" s="232" t="s">
        <v>85</v>
      </c>
      <c r="AV1334" s="13" t="s">
        <v>85</v>
      </c>
      <c r="AW1334" s="13" t="s">
        <v>32</v>
      </c>
      <c r="AX1334" s="13" t="s">
        <v>76</v>
      </c>
      <c r="AY1334" s="232" t="s">
        <v>182</v>
      </c>
    </row>
    <row r="1335" spans="1:65" s="15" customFormat="1">
      <c r="B1335" s="244"/>
      <c r="C1335" s="245"/>
      <c r="D1335" s="223" t="s">
        <v>191</v>
      </c>
      <c r="E1335" s="246" t="s">
        <v>1</v>
      </c>
      <c r="F1335" s="247" t="s">
        <v>202</v>
      </c>
      <c r="G1335" s="245"/>
      <c r="H1335" s="248">
        <v>29.880000000000003</v>
      </c>
      <c r="I1335" s="249"/>
      <c r="J1335" s="245"/>
      <c r="K1335" s="245"/>
      <c r="L1335" s="250"/>
      <c r="M1335" s="251"/>
      <c r="N1335" s="252"/>
      <c r="O1335" s="252"/>
      <c r="P1335" s="252"/>
      <c r="Q1335" s="252"/>
      <c r="R1335" s="252"/>
      <c r="S1335" s="252"/>
      <c r="T1335" s="253"/>
      <c r="AT1335" s="254" t="s">
        <v>191</v>
      </c>
      <c r="AU1335" s="254" t="s">
        <v>85</v>
      </c>
      <c r="AV1335" s="15" t="s">
        <v>189</v>
      </c>
      <c r="AW1335" s="15" t="s">
        <v>32</v>
      </c>
      <c r="AX1335" s="15" t="s">
        <v>83</v>
      </c>
      <c r="AY1335" s="254" t="s">
        <v>182</v>
      </c>
    </row>
    <row r="1336" spans="1:65" s="2" customFormat="1" ht="16.5" customHeight="1">
      <c r="A1336" s="34"/>
      <c r="B1336" s="35"/>
      <c r="C1336" s="255" t="s">
        <v>2001</v>
      </c>
      <c r="D1336" s="255" t="s">
        <v>309</v>
      </c>
      <c r="E1336" s="256" t="s">
        <v>2002</v>
      </c>
      <c r="F1336" s="257" t="s">
        <v>2003</v>
      </c>
      <c r="G1336" s="258" t="s">
        <v>331</v>
      </c>
      <c r="H1336" s="259">
        <v>20.79</v>
      </c>
      <c r="I1336" s="260"/>
      <c r="J1336" s="261">
        <f>ROUND(I1336*H1336,2)</f>
        <v>0</v>
      </c>
      <c r="K1336" s="257" t="s">
        <v>188</v>
      </c>
      <c r="L1336" s="262"/>
      <c r="M1336" s="263" t="s">
        <v>1</v>
      </c>
      <c r="N1336" s="264" t="s">
        <v>41</v>
      </c>
      <c r="O1336" s="71"/>
      <c r="P1336" s="217">
        <f>O1336*H1336</f>
        <v>0</v>
      </c>
      <c r="Q1336" s="217">
        <v>2.2000000000000001E-3</v>
      </c>
      <c r="R1336" s="217">
        <f>Q1336*H1336</f>
        <v>4.5738000000000001E-2</v>
      </c>
      <c r="S1336" s="217">
        <v>0</v>
      </c>
      <c r="T1336" s="218">
        <f>S1336*H1336</f>
        <v>0</v>
      </c>
      <c r="U1336" s="34"/>
      <c r="V1336" s="34"/>
      <c r="W1336" s="34"/>
      <c r="X1336" s="34"/>
      <c r="Y1336" s="34"/>
      <c r="Z1336" s="34"/>
      <c r="AA1336" s="34"/>
      <c r="AB1336" s="34"/>
      <c r="AC1336" s="34"/>
      <c r="AD1336" s="34"/>
      <c r="AE1336" s="34"/>
      <c r="AR1336" s="219" t="s">
        <v>380</v>
      </c>
      <c r="AT1336" s="219" t="s">
        <v>309</v>
      </c>
      <c r="AU1336" s="219" t="s">
        <v>85</v>
      </c>
      <c r="AY1336" s="17" t="s">
        <v>182</v>
      </c>
      <c r="BE1336" s="220">
        <f>IF(N1336="základní",J1336,0)</f>
        <v>0</v>
      </c>
      <c r="BF1336" s="220">
        <f>IF(N1336="snížená",J1336,0)</f>
        <v>0</v>
      </c>
      <c r="BG1336" s="220">
        <f>IF(N1336="zákl. přenesená",J1336,0)</f>
        <v>0</v>
      </c>
      <c r="BH1336" s="220">
        <f>IF(N1336="sníž. přenesená",J1336,0)</f>
        <v>0</v>
      </c>
      <c r="BI1336" s="220">
        <f>IF(N1336="nulová",J1336,0)</f>
        <v>0</v>
      </c>
      <c r="BJ1336" s="17" t="s">
        <v>83</v>
      </c>
      <c r="BK1336" s="220">
        <f>ROUND(I1336*H1336,2)</f>
        <v>0</v>
      </c>
      <c r="BL1336" s="17" t="s">
        <v>275</v>
      </c>
      <c r="BM1336" s="219" t="s">
        <v>2004</v>
      </c>
    </row>
    <row r="1337" spans="1:65" s="13" customFormat="1">
      <c r="B1337" s="221"/>
      <c r="C1337" s="222"/>
      <c r="D1337" s="223" t="s">
        <v>191</v>
      </c>
      <c r="E1337" s="224" t="s">
        <v>1</v>
      </c>
      <c r="F1337" s="225" t="s">
        <v>2005</v>
      </c>
      <c r="G1337" s="222"/>
      <c r="H1337" s="226">
        <v>20.79</v>
      </c>
      <c r="I1337" s="227"/>
      <c r="J1337" s="222"/>
      <c r="K1337" s="222"/>
      <c r="L1337" s="228"/>
      <c r="M1337" s="229"/>
      <c r="N1337" s="230"/>
      <c r="O1337" s="230"/>
      <c r="P1337" s="230"/>
      <c r="Q1337" s="230"/>
      <c r="R1337" s="230"/>
      <c r="S1337" s="230"/>
      <c r="T1337" s="231"/>
      <c r="AT1337" s="232" t="s">
        <v>191</v>
      </c>
      <c r="AU1337" s="232" t="s">
        <v>85</v>
      </c>
      <c r="AV1337" s="13" t="s">
        <v>85</v>
      </c>
      <c r="AW1337" s="13" t="s">
        <v>32</v>
      </c>
      <c r="AX1337" s="13" t="s">
        <v>83</v>
      </c>
      <c r="AY1337" s="232" t="s">
        <v>182</v>
      </c>
    </row>
    <row r="1338" spans="1:65" s="2" customFormat="1" ht="16.5" customHeight="1">
      <c r="A1338" s="34"/>
      <c r="B1338" s="35"/>
      <c r="C1338" s="255" t="s">
        <v>2006</v>
      </c>
      <c r="D1338" s="255" t="s">
        <v>309</v>
      </c>
      <c r="E1338" s="256" t="s">
        <v>2007</v>
      </c>
      <c r="F1338" s="257" t="s">
        <v>2008</v>
      </c>
      <c r="G1338" s="258" t="s">
        <v>331</v>
      </c>
      <c r="H1338" s="259">
        <v>10.584</v>
      </c>
      <c r="I1338" s="260"/>
      <c r="J1338" s="261">
        <f>ROUND(I1338*H1338,2)</f>
        <v>0</v>
      </c>
      <c r="K1338" s="257" t="s">
        <v>188</v>
      </c>
      <c r="L1338" s="262"/>
      <c r="M1338" s="263" t="s">
        <v>1</v>
      </c>
      <c r="N1338" s="264" t="s">
        <v>41</v>
      </c>
      <c r="O1338" s="71"/>
      <c r="P1338" s="217">
        <f>O1338*H1338</f>
        <v>0</v>
      </c>
      <c r="Q1338" s="217">
        <v>2.2000000000000001E-3</v>
      </c>
      <c r="R1338" s="217">
        <f>Q1338*H1338</f>
        <v>2.3284800000000001E-2</v>
      </c>
      <c r="S1338" s="217">
        <v>0</v>
      </c>
      <c r="T1338" s="218">
        <f>S1338*H1338</f>
        <v>0</v>
      </c>
      <c r="U1338" s="34"/>
      <c r="V1338" s="34"/>
      <c r="W1338" s="34"/>
      <c r="X1338" s="34"/>
      <c r="Y1338" s="34"/>
      <c r="Z1338" s="34"/>
      <c r="AA1338" s="34"/>
      <c r="AB1338" s="34"/>
      <c r="AC1338" s="34"/>
      <c r="AD1338" s="34"/>
      <c r="AE1338" s="34"/>
      <c r="AR1338" s="219" t="s">
        <v>380</v>
      </c>
      <c r="AT1338" s="219" t="s">
        <v>309</v>
      </c>
      <c r="AU1338" s="219" t="s">
        <v>85</v>
      </c>
      <c r="AY1338" s="17" t="s">
        <v>182</v>
      </c>
      <c r="BE1338" s="220">
        <f>IF(N1338="základní",J1338,0)</f>
        <v>0</v>
      </c>
      <c r="BF1338" s="220">
        <f>IF(N1338="snížená",J1338,0)</f>
        <v>0</v>
      </c>
      <c r="BG1338" s="220">
        <f>IF(N1338="zákl. přenesená",J1338,0)</f>
        <v>0</v>
      </c>
      <c r="BH1338" s="220">
        <f>IF(N1338="sníž. přenesená",J1338,0)</f>
        <v>0</v>
      </c>
      <c r="BI1338" s="220">
        <f>IF(N1338="nulová",J1338,0)</f>
        <v>0</v>
      </c>
      <c r="BJ1338" s="17" t="s">
        <v>83</v>
      </c>
      <c r="BK1338" s="220">
        <f>ROUND(I1338*H1338,2)</f>
        <v>0</v>
      </c>
      <c r="BL1338" s="17" t="s">
        <v>275</v>
      </c>
      <c r="BM1338" s="219" t="s">
        <v>2009</v>
      </c>
    </row>
    <row r="1339" spans="1:65" s="13" customFormat="1">
      <c r="B1339" s="221"/>
      <c r="C1339" s="222"/>
      <c r="D1339" s="223" t="s">
        <v>191</v>
      </c>
      <c r="E1339" s="224" t="s">
        <v>1</v>
      </c>
      <c r="F1339" s="225" t="s">
        <v>2010</v>
      </c>
      <c r="G1339" s="222"/>
      <c r="H1339" s="226">
        <v>10.584</v>
      </c>
      <c r="I1339" s="227"/>
      <c r="J1339" s="222"/>
      <c r="K1339" s="222"/>
      <c r="L1339" s="228"/>
      <c r="M1339" s="229"/>
      <c r="N1339" s="230"/>
      <c r="O1339" s="230"/>
      <c r="P1339" s="230"/>
      <c r="Q1339" s="230"/>
      <c r="R1339" s="230"/>
      <c r="S1339" s="230"/>
      <c r="T1339" s="231"/>
      <c r="AT1339" s="232" t="s">
        <v>191</v>
      </c>
      <c r="AU1339" s="232" t="s">
        <v>85</v>
      </c>
      <c r="AV1339" s="13" t="s">
        <v>85</v>
      </c>
      <c r="AW1339" s="13" t="s">
        <v>32</v>
      </c>
      <c r="AX1339" s="13" t="s">
        <v>83</v>
      </c>
      <c r="AY1339" s="232" t="s">
        <v>182</v>
      </c>
    </row>
    <row r="1340" spans="1:65" s="2" customFormat="1" ht="16.5" customHeight="1">
      <c r="A1340" s="34"/>
      <c r="B1340" s="35"/>
      <c r="C1340" s="208" t="s">
        <v>2011</v>
      </c>
      <c r="D1340" s="208" t="s">
        <v>184</v>
      </c>
      <c r="E1340" s="209" t="s">
        <v>2012</v>
      </c>
      <c r="F1340" s="210" t="s">
        <v>2013</v>
      </c>
      <c r="G1340" s="211" t="s">
        <v>331</v>
      </c>
      <c r="H1340" s="212">
        <v>38.880000000000003</v>
      </c>
      <c r="I1340" s="213"/>
      <c r="J1340" s="214">
        <f>ROUND(I1340*H1340,2)</f>
        <v>0</v>
      </c>
      <c r="K1340" s="210" t="s">
        <v>188</v>
      </c>
      <c r="L1340" s="39"/>
      <c r="M1340" s="215" t="s">
        <v>1</v>
      </c>
      <c r="N1340" s="216" t="s">
        <v>41</v>
      </c>
      <c r="O1340" s="71"/>
      <c r="P1340" s="217">
        <f>O1340*H1340</f>
        <v>0</v>
      </c>
      <c r="Q1340" s="217">
        <v>3.0000000000000001E-5</v>
      </c>
      <c r="R1340" s="217">
        <f>Q1340*H1340</f>
        <v>1.1664000000000002E-3</v>
      </c>
      <c r="S1340" s="217">
        <v>0</v>
      </c>
      <c r="T1340" s="218">
        <f>S1340*H1340</f>
        <v>0</v>
      </c>
      <c r="U1340" s="34"/>
      <c r="V1340" s="34"/>
      <c r="W1340" s="34"/>
      <c r="X1340" s="34"/>
      <c r="Y1340" s="34"/>
      <c r="Z1340" s="34"/>
      <c r="AA1340" s="34"/>
      <c r="AB1340" s="34"/>
      <c r="AC1340" s="34"/>
      <c r="AD1340" s="34"/>
      <c r="AE1340" s="34"/>
      <c r="AR1340" s="219" t="s">
        <v>275</v>
      </c>
      <c r="AT1340" s="219" t="s">
        <v>184</v>
      </c>
      <c r="AU1340" s="219" t="s">
        <v>85</v>
      </c>
      <c r="AY1340" s="17" t="s">
        <v>182</v>
      </c>
      <c r="BE1340" s="220">
        <f>IF(N1340="základní",J1340,0)</f>
        <v>0</v>
      </c>
      <c r="BF1340" s="220">
        <f>IF(N1340="snížená",J1340,0)</f>
        <v>0</v>
      </c>
      <c r="BG1340" s="220">
        <f>IF(N1340="zákl. přenesená",J1340,0)</f>
        <v>0</v>
      </c>
      <c r="BH1340" s="220">
        <f>IF(N1340="sníž. přenesená",J1340,0)</f>
        <v>0</v>
      </c>
      <c r="BI1340" s="220">
        <f>IF(N1340="nulová",J1340,0)</f>
        <v>0</v>
      </c>
      <c r="BJ1340" s="17" t="s">
        <v>83</v>
      </c>
      <c r="BK1340" s="220">
        <f>ROUND(I1340*H1340,2)</f>
        <v>0</v>
      </c>
      <c r="BL1340" s="17" t="s">
        <v>275</v>
      </c>
      <c r="BM1340" s="219" t="s">
        <v>2014</v>
      </c>
    </row>
    <row r="1341" spans="1:65" s="13" customFormat="1">
      <c r="B1341" s="221"/>
      <c r="C1341" s="222"/>
      <c r="D1341" s="223" t="s">
        <v>191</v>
      </c>
      <c r="E1341" s="224" t="s">
        <v>1</v>
      </c>
      <c r="F1341" s="225" t="s">
        <v>2015</v>
      </c>
      <c r="G1341" s="222"/>
      <c r="H1341" s="226">
        <v>38.880000000000003</v>
      </c>
      <c r="I1341" s="227"/>
      <c r="J1341" s="222"/>
      <c r="K1341" s="222"/>
      <c r="L1341" s="228"/>
      <c r="M1341" s="229"/>
      <c r="N1341" s="230"/>
      <c r="O1341" s="230"/>
      <c r="P1341" s="230"/>
      <c r="Q1341" s="230"/>
      <c r="R1341" s="230"/>
      <c r="S1341" s="230"/>
      <c r="T1341" s="231"/>
      <c r="AT1341" s="232" t="s">
        <v>191</v>
      </c>
      <c r="AU1341" s="232" t="s">
        <v>85</v>
      </c>
      <c r="AV1341" s="13" t="s">
        <v>85</v>
      </c>
      <c r="AW1341" s="13" t="s">
        <v>32</v>
      </c>
      <c r="AX1341" s="13" t="s">
        <v>83</v>
      </c>
      <c r="AY1341" s="232" t="s">
        <v>182</v>
      </c>
    </row>
    <row r="1342" spans="1:65" s="2" customFormat="1" ht="16.5" customHeight="1">
      <c r="A1342" s="34"/>
      <c r="B1342" s="35"/>
      <c r="C1342" s="255" t="s">
        <v>2016</v>
      </c>
      <c r="D1342" s="255" t="s">
        <v>309</v>
      </c>
      <c r="E1342" s="256" t="s">
        <v>2017</v>
      </c>
      <c r="F1342" s="257" t="s">
        <v>2018</v>
      </c>
      <c r="G1342" s="258" t="s">
        <v>331</v>
      </c>
      <c r="H1342" s="259">
        <v>40.823999999999998</v>
      </c>
      <c r="I1342" s="260"/>
      <c r="J1342" s="261">
        <f>ROUND(I1342*H1342,2)</f>
        <v>0</v>
      </c>
      <c r="K1342" s="257" t="s">
        <v>188</v>
      </c>
      <c r="L1342" s="262"/>
      <c r="M1342" s="263" t="s">
        <v>1</v>
      </c>
      <c r="N1342" s="264" t="s">
        <v>41</v>
      </c>
      <c r="O1342" s="71"/>
      <c r="P1342" s="217">
        <f>O1342*H1342</f>
        <v>0</v>
      </c>
      <c r="Q1342" s="217">
        <v>4.7999999999999996E-3</v>
      </c>
      <c r="R1342" s="217">
        <f>Q1342*H1342</f>
        <v>0.19595519999999997</v>
      </c>
      <c r="S1342" s="217">
        <v>0</v>
      </c>
      <c r="T1342" s="218">
        <f>S1342*H1342</f>
        <v>0</v>
      </c>
      <c r="U1342" s="34"/>
      <c r="V1342" s="34"/>
      <c r="W1342" s="34"/>
      <c r="X1342" s="34"/>
      <c r="Y1342" s="34"/>
      <c r="Z1342" s="34"/>
      <c r="AA1342" s="34"/>
      <c r="AB1342" s="34"/>
      <c r="AC1342" s="34"/>
      <c r="AD1342" s="34"/>
      <c r="AE1342" s="34"/>
      <c r="AR1342" s="219" t="s">
        <v>380</v>
      </c>
      <c r="AT1342" s="219" t="s">
        <v>309</v>
      </c>
      <c r="AU1342" s="219" t="s">
        <v>85</v>
      </c>
      <c r="AY1342" s="17" t="s">
        <v>182</v>
      </c>
      <c r="BE1342" s="220">
        <f>IF(N1342="základní",J1342,0)</f>
        <v>0</v>
      </c>
      <c r="BF1342" s="220">
        <f>IF(N1342="snížená",J1342,0)</f>
        <v>0</v>
      </c>
      <c r="BG1342" s="220">
        <f>IF(N1342="zákl. přenesená",J1342,0)</f>
        <v>0</v>
      </c>
      <c r="BH1342" s="220">
        <f>IF(N1342="sníž. přenesená",J1342,0)</f>
        <v>0</v>
      </c>
      <c r="BI1342" s="220">
        <f>IF(N1342="nulová",J1342,0)</f>
        <v>0</v>
      </c>
      <c r="BJ1342" s="17" t="s">
        <v>83</v>
      </c>
      <c r="BK1342" s="220">
        <f>ROUND(I1342*H1342,2)</f>
        <v>0</v>
      </c>
      <c r="BL1342" s="17" t="s">
        <v>275</v>
      </c>
      <c r="BM1342" s="219" t="s">
        <v>2019</v>
      </c>
    </row>
    <row r="1343" spans="1:65" s="13" customFormat="1">
      <c r="B1343" s="221"/>
      <c r="C1343" s="222"/>
      <c r="D1343" s="223" t="s">
        <v>191</v>
      </c>
      <c r="E1343" s="224" t="s">
        <v>1</v>
      </c>
      <c r="F1343" s="225" t="s">
        <v>2020</v>
      </c>
      <c r="G1343" s="222"/>
      <c r="H1343" s="226">
        <v>40.823999999999998</v>
      </c>
      <c r="I1343" s="227"/>
      <c r="J1343" s="222"/>
      <c r="K1343" s="222"/>
      <c r="L1343" s="228"/>
      <c r="M1343" s="229"/>
      <c r="N1343" s="230"/>
      <c r="O1343" s="230"/>
      <c r="P1343" s="230"/>
      <c r="Q1343" s="230"/>
      <c r="R1343" s="230"/>
      <c r="S1343" s="230"/>
      <c r="T1343" s="231"/>
      <c r="AT1343" s="232" t="s">
        <v>191</v>
      </c>
      <c r="AU1343" s="232" t="s">
        <v>85</v>
      </c>
      <c r="AV1343" s="13" t="s">
        <v>85</v>
      </c>
      <c r="AW1343" s="13" t="s">
        <v>32</v>
      </c>
      <c r="AX1343" s="13" t="s">
        <v>83</v>
      </c>
      <c r="AY1343" s="232" t="s">
        <v>182</v>
      </c>
    </row>
    <row r="1344" spans="1:65" s="2" customFormat="1" ht="16.5" customHeight="1">
      <c r="A1344" s="34"/>
      <c r="B1344" s="35"/>
      <c r="C1344" s="208" t="s">
        <v>2021</v>
      </c>
      <c r="D1344" s="208" t="s">
        <v>184</v>
      </c>
      <c r="E1344" s="209" t="s">
        <v>2022</v>
      </c>
      <c r="F1344" s="210" t="s">
        <v>2023</v>
      </c>
      <c r="G1344" s="211" t="s">
        <v>360</v>
      </c>
      <c r="H1344" s="212">
        <v>31.2</v>
      </c>
      <c r="I1344" s="213"/>
      <c r="J1344" s="214">
        <f>ROUND(I1344*H1344,2)</f>
        <v>0</v>
      </c>
      <c r="K1344" s="210" t="s">
        <v>188</v>
      </c>
      <c r="L1344" s="39"/>
      <c r="M1344" s="215" t="s">
        <v>1</v>
      </c>
      <c r="N1344" s="216" t="s">
        <v>41</v>
      </c>
      <c r="O1344" s="71"/>
      <c r="P1344" s="217">
        <f>O1344*H1344</f>
        <v>0</v>
      </c>
      <c r="Q1344" s="217">
        <v>2.0000000000000001E-4</v>
      </c>
      <c r="R1344" s="217">
        <f>Q1344*H1344</f>
        <v>6.2399999999999999E-3</v>
      </c>
      <c r="S1344" s="217">
        <v>0</v>
      </c>
      <c r="T1344" s="218">
        <f>S1344*H1344</f>
        <v>0</v>
      </c>
      <c r="U1344" s="34"/>
      <c r="V1344" s="34"/>
      <c r="W1344" s="34"/>
      <c r="X1344" s="34"/>
      <c r="Y1344" s="34"/>
      <c r="Z1344" s="34"/>
      <c r="AA1344" s="34"/>
      <c r="AB1344" s="34"/>
      <c r="AC1344" s="34"/>
      <c r="AD1344" s="34"/>
      <c r="AE1344" s="34"/>
      <c r="AR1344" s="219" t="s">
        <v>275</v>
      </c>
      <c r="AT1344" s="219" t="s">
        <v>184</v>
      </c>
      <c r="AU1344" s="219" t="s">
        <v>85</v>
      </c>
      <c r="AY1344" s="17" t="s">
        <v>182</v>
      </c>
      <c r="BE1344" s="220">
        <f>IF(N1344="základní",J1344,0)</f>
        <v>0</v>
      </c>
      <c r="BF1344" s="220">
        <f>IF(N1344="snížená",J1344,0)</f>
        <v>0</v>
      </c>
      <c r="BG1344" s="220">
        <f>IF(N1344="zákl. přenesená",J1344,0)</f>
        <v>0</v>
      </c>
      <c r="BH1344" s="220">
        <f>IF(N1344="sníž. přenesená",J1344,0)</f>
        <v>0</v>
      </c>
      <c r="BI1344" s="220">
        <f>IF(N1344="nulová",J1344,0)</f>
        <v>0</v>
      </c>
      <c r="BJ1344" s="17" t="s">
        <v>83</v>
      </c>
      <c r="BK1344" s="220">
        <f>ROUND(I1344*H1344,2)</f>
        <v>0</v>
      </c>
      <c r="BL1344" s="17" t="s">
        <v>275</v>
      </c>
      <c r="BM1344" s="219" t="s">
        <v>2024</v>
      </c>
    </row>
    <row r="1345" spans="1:65" s="13" customFormat="1">
      <c r="B1345" s="221"/>
      <c r="C1345" s="222"/>
      <c r="D1345" s="223" t="s">
        <v>191</v>
      </c>
      <c r="E1345" s="224" t="s">
        <v>1</v>
      </c>
      <c r="F1345" s="225" t="s">
        <v>2025</v>
      </c>
      <c r="G1345" s="222"/>
      <c r="H1345" s="226">
        <v>13.2</v>
      </c>
      <c r="I1345" s="227"/>
      <c r="J1345" s="222"/>
      <c r="K1345" s="222"/>
      <c r="L1345" s="228"/>
      <c r="M1345" s="229"/>
      <c r="N1345" s="230"/>
      <c r="O1345" s="230"/>
      <c r="P1345" s="230"/>
      <c r="Q1345" s="230"/>
      <c r="R1345" s="230"/>
      <c r="S1345" s="230"/>
      <c r="T1345" s="231"/>
      <c r="AT1345" s="232" t="s">
        <v>191</v>
      </c>
      <c r="AU1345" s="232" t="s">
        <v>85</v>
      </c>
      <c r="AV1345" s="13" t="s">
        <v>85</v>
      </c>
      <c r="AW1345" s="13" t="s">
        <v>32</v>
      </c>
      <c r="AX1345" s="13" t="s">
        <v>76</v>
      </c>
      <c r="AY1345" s="232" t="s">
        <v>182</v>
      </c>
    </row>
    <row r="1346" spans="1:65" s="13" customFormat="1">
      <c r="B1346" s="221"/>
      <c r="C1346" s="222"/>
      <c r="D1346" s="223" t="s">
        <v>191</v>
      </c>
      <c r="E1346" s="224" t="s">
        <v>1</v>
      </c>
      <c r="F1346" s="225" t="s">
        <v>2026</v>
      </c>
      <c r="G1346" s="222"/>
      <c r="H1346" s="226">
        <v>18</v>
      </c>
      <c r="I1346" s="227"/>
      <c r="J1346" s="222"/>
      <c r="K1346" s="222"/>
      <c r="L1346" s="228"/>
      <c r="M1346" s="229"/>
      <c r="N1346" s="230"/>
      <c r="O1346" s="230"/>
      <c r="P1346" s="230"/>
      <c r="Q1346" s="230"/>
      <c r="R1346" s="230"/>
      <c r="S1346" s="230"/>
      <c r="T1346" s="231"/>
      <c r="AT1346" s="232" t="s">
        <v>191</v>
      </c>
      <c r="AU1346" s="232" t="s">
        <v>85</v>
      </c>
      <c r="AV1346" s="13" t="s">
        <v>85</v>
      </c>
      <c r="AW1346" s="13" t="s">
        <v>32</v>
      </c>
      <c r="AX1346" s="13" t="s">
        <v>76</v>
      </c>
      <c r="AY1346" s="232" t="s">
        <v>182</v>
      </c>
    </row>
    <row r="1347" spans="1:65" s="15" customFormat="1">
      <c r="B1347" s="244"/>
      <c r="C1347" s="245"/>
      <c r="D1347" s="223" t="s">
        <v>191</v>
      </c>
      <c r="E1347" s="246" t="s">
        <v>1</v>
      </c>
      <c r="F1347" s="247" t="s">
        <v>202</v>
      </c>
      <c r="G1347" s="245"/>
      <c r="H1347" s="248">
        <v>31.2</v>
      </c>
      <c r="I1347" s="249"/>
      <c r="J1347" s="245"/>
      <c r="K1347" s="245"/>
      <c r="L1347" s="250"/>
      <c r="M1347" s="251"/>
      <c r="N1347" s="252"/>
      <c r="O1347" s="252"/>
      <c r="P1347" s="252"/>
      <c r="Q1347" s="252"/>
      <c r="R1347" s="252"/>
      <c r="S1347" s="252"/>
      <c r="T1347" s="253"/>
      <c r="AT1347" s="254" t="s">
        <v>191</v>
      </c>
      <c r="AU1347" s="254" t="s">
        <v>85</v>
      </c>
      <c r="AV1347" s="15" t="s">
        <v>189</v>
      </c>
      <c r="AW1347" s="15" t="s">
        <v>32</v>
      </c>
      <c r="AX1347" s="15" t="s">
        <v>83</v>
      </c>
      <c r="AY1347" s="254" t="s">
        <v>182</v>
      </c>
    </row>
    <row r="1348" spans="1:65" s="2" customFormat="1" ht="16.5" customHeight="1">
      <c r="A1348" s="34"/>
      <c r="B1348" s="35"/>
      <c r="C1348" s="255" t="s">
        <v>2027</v>
      </c>
      <c r="D1348" s="255" t="s">
        <v>309</v>
      </c>
      <c r="E1348" s="256" t="s">
        <v>2028</v>
      </c>
      <c r="F1348" s="257" t="s">
        <v>2029</v>
      </c>
      <c r="G1348" s="258" t="s">
        <v>360</v>
      </c>
      <c r="H1348" s="259">
        <v>32.76</v>
      </c>
      <c r="I1348" s="260"/>
      <c r="J1348" s="261">
        <f>ROUND(I1348*H1348,2)</f>
        <v>0</v>
      </c>
      <c r="K1348" s="257" t="s">
        <v>188</v>
      </c>
      <c r="L1348" s="262"/>
      <c r="M1348" s="263" t="s">
        <v>1</v>
      </c>
      <c r="N1348" s="264" t="s">
        <v>41</v>
      </c>
      <c r="O1348" s="71"/>
      <c r="P1348" s="217">
        <f>O1348*H1348</f>
        <v>0</v>
      </c>
      <c r="Q1348" s="217">
        <v>1.9000000000000001E-4</v>
      </c>
      <c r="R1348" s="217">
        <f>Q1348*H1348</f>
        <v>6.2243999999999997E-3</v>
      </c>
      <c r="S1348" s="217">
        <v>0</v>
      </c>
      <c r="T1348" s="218">
        <f>S1348*H1348</f>
        <v>0</v>
      </c>
      <c r="U1348" s="34"/>
      <c r="V1348" s="34"/>
      <c r="W1348" s="34"/>
      <c r="X1348" s="34"/>
      <c r="Y1348" s="34"/>
      <c r="Z1348" s="34"/>
      <c r="AA1348" s="34"/>
      <c r="AB1348" s="34"/>
      <c r="AC1348" s="34"/>
      <c r="AD1348" s="34"/>
      <c r="AE1348" s="34"/>
      <c r="AR1348" s="219" t="s">
        <v>380</v>
      </c>
      <c r="AT1348" s="219" t="s">
        <v>309</v>
      </c>
      <c r="AU1348" s="219" t="s">
        <v>85</v>
      </c>
      <c r="AY1348" s="17" t="s">
        <v>182</v>
      </c>
      <c r="BE1348" s="220">
        <f>IF(N1348="základní",J1348,0)</f>
        <v>0</v>
      </c>
      <c r="BF1348" s="220">
        <f>IF(N1348="snížená",J1348,0)</f>
        <v>0</v>
      </c>
      <c r="BG1348" s="220">
        <f>IF(N1348="zákl. přenesená",J1348,0)</f>
        <v>0</v>
      </c>
      <c r="BH1348" s="220">
        <f>IF(N1348="sníž. přenesená",J1348,0)</f>
        <v>0</v>
      </c>
      <c r="BI1348" s="220">
        <f>IF(N1348="nulová",J1348,0)</f>
        <v>0</v>
      </c>
      <c r="BJ1348" s="17" t="s">
        <v>83</v>
      </c>
      <c r="BK1348" s="220">
        <f>ROUND(I1348*H1348,2)</f>
        <v>0</v>
      </c>
      <c r="BL1348" s="17" t="s">
        <v>275</v>
      </c>
      <c r="BM1348" s="219" t="s">
        <v>2030</v>
      </c>
    </row>
    <row r="1349" spans="1:65" s="13" customFormat="1">
      <c r="B1349" s="221"/>
      <c r="C1349" s="222"/>
      <c r="D1349" s="223" t="s">
        <v>191</v>
      </c>
      <c r="E1349" s="224" t="s">
        <v>1</v>
      </c>
      <c r="F1349" s="225" t="s">
        <v>2025</v>
      </c>
      <c r="G1349" s="222"/>
      <c r="H1349" s="226">
        <v>13.2</v>
      </c>
      <c r="I1349" s="227"/>
      <c r="J1349" s="222"/>
      <c r="K1349" s="222"/>
      <c r="L1349" s="228"/>
      <c r="M1349" s="229"/>
      <c r="N1349" s="230"/>
      <c r="O1349" s="230"/>
      <c r="P1349" s="230"/>
      <c r="Q1349" s="230"/>
      <c r="R1349" s="230"/>
      <c r="S1349" s="230"/>
      <c r="T1349" s="231"/>
      <c r="AT1349" s="232" t="s">
        <v>191</v>
      </c>
      <c r="AU1349" s="232" t="s">
        <v>85</v>
      </c>
      <c r="AV1349" s="13" t="s">
        <v>85</v>
      </c>
      <c r="AW1349" s="13" t="s">
        <v>32</v>
      </c>
      <c r="AX1349" s="13" t="s">
        <v>76</v>
      </c>
      <c r="AY1349" s="232" t="s">
        <v>182</v>
      </c>
    </row>
    <row r="1350" spans="1:65" s="13" customFormat="1">
      <c r="B1350" s="221"/>
      <c r="C1350" s="222"/>
      <c r="D1350" s="223" t="s">
        <v>191</v>
      </c>
      <c r="E1350" s="224" t="s">
        <v>1</v>
      </c>
      <c r="F1350" s="225" t="s">
        <v>2026</v>
      </c>
      <c r="G1350" s="222"/>
      <c r="H1350" s="226">
        <v>18</v>
      </c>
      <c r="I1350" s="227"/>
      <c r="J1350" s="222"/>
      <c r="K1350" s="222"/>
      <c r="L1350" s="228"/>
      <c r="M1350" s="229"/>
      <c r="N1350" s="230"/>
      <c r="O1350" s="230"/>
      <c r="P1350" s="230"/>
      <c r="Q1350" s="230"/>
      <c r="R1350" s="230"/>
      <c r="S1350" s="230"/>
      <c r="T1350" s="231"/>
      <c r="AT1350" s="232" t="s">
        <v>191</v>
      </c>
      <c r="AU1350" s="232" t="s">
        <v>85</v>
      </c>
      <c r="AV1350" s="13" t="s">
        <v>85</v>
      </c>
      <c r="AW1350" s="13" t="s">
        <v>32</v>
      </c>
      <c r="AX1350" s="13" t="s">
        <v>76</v>
      </c>
      <c r="AY1350" s="232" t="s">
        <v>182</v>
      </c>
    </row>
    <row r="1351" spans="1:65" s="15" customFormat="1">
      <c r="B1351" s="244"/>
      <c r="C1351" s="245"/>
      <c r="D1351" s="223" t="s">
        <v>191</v>
      </c>
      <c r="E1351" s="246" t="s">
        <v>1</v>
      </c>
      <c r="F1351" s="247" t="s">
        <v>202</v>
      </c>
      <c r="G1351" s="245"/>
      <c r="H1351" s="248">
        <v>31.2</v>
      </c>
      <c r="I1351" s="249"/>
      <c r="J1351" s="245"/>
      <c r="K1351" s="245"/>
      <c r="L1351" s="250"/>
      <c r="M1351" s="251"/>
      <c r="N1351" s="252"/>
      <c r="O1351" s="252"/>
      <c r="P1351" s="252"/>
      <c r="Q1351" s="252"/>
      <c r="R1351" s="252"/>
      <c r="S1351" s="252"/>
      <c r="T1351" s="253"/>
      <c r="AT1351" s="254" t="s">
        <v>191</v>
      </c>
      <c r="AU1351" s="254" t="s">
        <v>85</v>
      </c>
      <c r="AV1351" s="15" t="s">
        <v>189</v>
      </c>
      <c r="AW1351" s="15" t="s">
        <v>32</v>
      </c>
      <c r="AX1351" s="15" t="s">
        <v>83</v>
      </c>
      <c r="AY1351" s="254" t="s">
        <v>182</v>
      </c>
    </row>
    <row r="1352" spans="1:65" s="13" customFormat="1">
      <c r="B1352" s="221"/>
      <c r="C1352" s="222"/>
      <c r="D1352" s="223" t="s">
        <v>191</v>
      </c>
      <c r="E1352" s="222"/>
      <c r="F1352" s="225" t="s">
        <v>2031</v>
      </c>
      <c r="G1352" s="222"/>
      <c r="H1352" s="226">
        <v>32.76</v>
      </c>
      <c r="I1352" s="227"/>
      <c r="J1352" s="222"/>
      <c r="K1352" s="222"/>
      <c r="L1352" s="228"/>
      <c r="M1352" s="229"/>
      <c r="N1352" s="230"/>
      <c r="O1352" s="230"/>
      <c r="P1352" s="230"/>
      <c r="Q1352" s="230"/>
      <c r="R1352" s="230"/>
      <c r="S1352" s="230"/>
      <c r="T1352" s="231"/>
      <c r="AT1352" s="232" t="s">
        <v>191</v>
      </c>
      <c r="AU1352" s="232" t="s">
        <v>85</v>
      </c>
      <c r="AV1352" s="13" t="s">
        <v>85</v>
      </c>
      <c r="AW1352" s="13" t="s">
        <v>4</v>
      </c>
      <c r="AX1352" s="13" t="s">
        <v>83</v>
      </c>
      <c r="AY1352" s="232" t="s">
        <v>182</v>
      </c>
    </row>
    <row r="1353" spans="1:65" s="2" customFormat="1" ht="16.5" customHeight="1">
      <c r="A1353" s="34"/>
      <c r="B1353" s="35"/>
      <c r="C1353" s="208" t="s">
        <v>2032</v>
      </c>
      <c r="D1353" s="208" t="s">
        <v>184</v>
      </c>
      <c r="E1353" s="209" t="s">
        <v>2033</v>
      </c>
      <c r="F1353" s="210" t="s">
        <v>2034</v>
      </c>
      <c r="G1353" s="211" t="s">
        <v>301</v>
      </c>
      <c r="H1353" s="212">
        <v>0.318</v>
      </c>
      <c r="I1353" s="213"/>
      <c r="J1353" s="214">
        <f>ROUND(I1353*H1353,2)</f>
        <v>0</v>
      </c>
      <c r="K1353" s="210" t="s">
        <v>188</v>
      </c>
      <c r="L1353" s="39"/>
      <c r="M1353" s="215" t="s">
        <v>1</v>
      </c>
      <c r="N1353" s="216" t="s">
        <v>41</v>
      </c>
      <c r="O1353" s="71"/>
      <c r="P1353" s="217">
        <f>O1353*H1353</f>
        <v>0</v>
      </c>
      <c r="Q1353" s="217">
        <v>0</v>
      </c>
      <c r="R1353" s="217">
        <f>Q1353*H1353</f>
        <v>0</v>
      </c>
      <c r="S1353" s="217">
        <v>0</v>
      </c>
      <c r="T1353" s="218">
        <f>S1353*H1353</f>
        <v>0</v>
      </c>
      <c r="U1353" s="34"/>
      <c r="V1353" s="34"/>
      <c r="W1353" s="34"/>
      <c r="X1353" s="34"/>
      <c r="Y1353" s="34"/>
      <c r="Z1353" s="34"/>
      <c r="AA1353" s="34"/>
      <c r="AB1353" s="34"/>
      <c r="AC1353" s="34"/>
      <c r="AD1353" s="34"/>
      <c r="AE1353" s="34"/>
      <c r="AR1353" s="219" t="s">
        <v>275</v>
      </c>
      <c r="AT1353" s="219" t="s">
        <v>184</v>
      </c>
      <c r="AU1353" s="219" t="s">
        <v>85</v>
      </c>
      <c r="AY1353" s="17" t="s">
        <v>182</v>
      </c>
      <c r="BE1353" s="220">
        <f>IF(N1353="základní",J1353,0)</f>
        <v>0</v>
      </c>
      <c r="BF1353" s="220">
        <f>IF(N1353="snížená",J1353,0)</f>
        <v>0</v>
      </c>
      <c r="BG1353" s="220">
        <f>IF(N1353="zákl. přenesená",J1353,0)</f>
        <v>0</v>
      </c>
      <c r="BH1353" s="220">
        <f>IF(N1353="sníž. přenesená",J1353,0)</f>
        <v>0</v>
      </c>
      <c r="BI1353" s="220">
        <f>IF(N1353="nulová",J1353,0)</f>
        <v>0</v>
      </c>
      <c r="BJ1353" s="17" t="s">
        <v>83</v>
      </c>
      <c r="BK1353" s="220">
        <f>ROUND(I1353*H1353,2)</f>
        <v>0</v>
      </c>
      <c r="BL1353" s="17" t="s">
        <v>275</v>
      </c>
      <c r="BM1353" s="219" t="s">
        <v>2035</v>
      </c>
    </row>
    <row r="1354" spans="1:65" s="2" customFormat="1" ht="16.5" customHeight="1">
      <c r="A1354" s="34"/>
      <c r="B1354" s="35"/>
      <c r="C1354" s="208" t="s">
        <v>2036</v>
      </c>
      <c r="D1354" s="208" t="s">
        <v>184</v>
      </c>
      <c r="E1354" s="209" t="s">
        <v>2037</v>
      </c>
      <c r="F1354" s="210" t="s">
        <v>2038</v>
      </c>
      <c r="G1354" s="211" t="s">
        <v>301</v>
      </c>
      <c r="H1354" s="212">
        <v>0.318</v>
      </c>
      <c r="I1354" s="213"/>
      <c r="J1354" s="214">
        <f>ROUND(I1354*H1354,2)</f>
        <v>0</v>
      </c>
      <c r="K1354" s="210" t="s">
        <v>188</v>
      </c>
      <c r="L1354" s="39"/>
      <c r="M1354" s="215" t="s">
        <v>1</v>
      </c>
      <c r="N1354" s="216" t="s">
        <v>41</v>
      </c>
      <c r="O1354" s="71"/>
      <c r="P1354" s="217">
        <f>O1354*H1354</f>
        <v>0</v>
      </c>
      <c r="Q1354" s="217">
        <v>0</v>
      </c>
      <c r="R1354" s="217">
        <f>Q1354*H1354</f>
        <v>0</v>
      </c>
      <c r="S1354" s="217">
        <v>0</v>
      </c>
      <c r="T1354" s="218">
        <f>S1354*H1354</f>
        <v>0</v>
      </c>
      <c r="U1354" s="34"/>
      <c r="V1354" s="34"/>
      <c r="W1354" s="34"/>
      <c r="X1354" s="34"/>
      <c r="Y1354" s="34"/>
      <c r="Z1354" s="34"/>
      <c r="AA1354" s="34"/>
      <c r="AB1354" s="34"/>
      <c r="AC1354" s="34"/>
      <c r="AD1354" s="34"/>
      <c r="AE1354" s="34"/>
      <c r="AR1354" s="219" t="s">
        <v>275</v>
      </c>
      <c r="AT1354" s="219" t="s">
        <v>184</v>
      </c>
      <c r="AU1354" s="219" t="s">
        <v>85</v>
      </c>
      <c r="AY1354" s="17" t="s">
        <v>182</v>
      </c>
      <c r="BE1354" s="220">
        <f>IF(N1354="základní",J1354,0)</f>
        <v>0</v>
      </c>
      <c r="BF1354" s="220">
        <f>IF(N1354="snížená",J1354,0)</f>
        <v>0</v>
      </c>
      <c r="BG1354" s="220">
        <f>IF(N1354="zákl. přenesená",J1354,0)</f>
        <v>0</v>
      </c>
      <c r="BH1354" s="220">
        <f>IF(N1354="sníž. přenesená",J1354,0)</f>
        <v>0</v>
      </c>
      <c r="BI1354" s="220">
        <f>IF(N1354="nulová",J1354,0)</f>
        <v>0</v>
      </c>
      <c r="BJ1354" s="17" t="s">
        <v>83</v>
      </c>
      <c r="BK1354" s="220">
        <f>ROUND(I1354*H1354,2)</f>
        <v>0</v>
      </c>
      <c r="BL1354" s="17" t="s">
        <v>275</v>
      </c>
      <c r="BM1354" s="219" t="s">
        <v>2039</v>
      </c>
    </row>
    <row r="1355" spans="1:65" s="12" customFormat="1" ht="22.9" customHeight="1">
      <c r="B1355" s="192"/>
      <c r="C1355" s="193"/>
      <c r="D1355" s="194" t="s">
        <v>75</v>
      </c>
      <c r="E1355" s="206" t="s">
        <v>2040</v>
      </c>
      <c r="F1355" s="206" t="s">
        <v>2041</v>
      </c>
      <c r="G1355" s="193"/>
      <c r="H1355" s="193"/>
      <c r="I1355" s="196"/>
      <c r="J1355" s="207">
        <f>BK1355</f>
        <v>0</v>
      </c>
      <c r="K1355" s="193"/>
      <c r="L1355" s="198"/>
      <c r="M1355" s="199"/>
      <c r="N1355" s="200"/>
      <c r="O1355" s="200"/>
      <c r="P1355" s="201">
        <f>SUM(P1356:P1372)</f>
        <v>0</v>
      </c>
      <c r="Q1355" s="200"/>
      <c r="R1355" s="201">
        <f>SUM(R1356:R1372)</f>
        <v>0.97598099999999988</v>
      </c>
      <c r="S1355" s="200"/>
      <c r="T1355" s="202">
        <f>SUM(T1356:T1372)</f>
        <v>0</v>
      </c>
      <c r="AR1355" s="203" t="s">
        <v>85</v>
      </c>
      <c r="AT1355" s="204" t="s">
        <v>75</v>
      </c>
      <c r="AU1355" s="204" t="s">
        <v>83</v>
      </c>
      <c r="AY1355" s="203" t="s">
        <v>182</v>
      </c>
      <c r="BK1355" s="205">
        <f>SUM(BK1356:BK1372)</f>
        <v>0</v>
      </c>
    </row>
    <row r="1356" spans="1:65" s="2" customFormat="1" ht="16.5" customHeight="1">
      <c r="A1356" s="34"/>
      <c r="B1356" s="35"/>
      <c r="C1356" s="208" t="s">
        <v>2042</v>
      </c>
      <c r="D1356" s="208" t="s">
        <v>184</v>
      </c>
      <c r="E1356" s="209" t="s">
        <v>2043</v>
      </c>
      <c r="F1356" s="210" t="s">
        <v>2044</v>
      </c>
      <c r="G1356" s="211" t="s">
        <v>360</v>
      </c>
      <c r="H1356" s="212">
        <v>34</v>
      </c>
      <c r="I1356" s="213"/>
      <c r="J1356" s="214">
        <f>ROUND(I1356*H1356,2)</f>
        <v>0</v>
      </c>
      <c r="K1356" s="210" t="s">
        <v>188</v>
      </c>
      <c r="L1356" s="39"/>
      <c r="M1356" s="215" t="s">
        <v>1</v>
      </c>
      <c r="N1356" s="216" t="s">
        <v>41</v>
      </c>
      <c r="O1356" s="71"/>
      <c r="P1356" s="217">
        <f>O1356*H1356</f>
        <v>0</v>
      </c>
      <c r="Q1356" s="217">
        <v>1.42E-3</v>
      </c>
      <c r="R1356" s="217">
        <f>Q1356*H1356</f>
        <v>4.8280000000000003E-2</v>
      </c>
      <c r="S1356" s="217">
        <v>0</v>
      </c>
      <c r="T1356" s="218">
        <f>S1356*H1356</f>
        <v>0</v>
      </c>
      <c r="U1356" s="34"/>
      <c r="V1356" s="34"/>
      <c r="W1356" s="34"/>
      <c r="X1356" s="34"/>
      <c r="Y1356" s="34"/>
      <c r="Z1356" s="34"/>
      <c r="AA1356" s="34"/>
      <c r="AB1356" s="34"/>
      <c r="AC1356" s="34"/>
      <c r="AD1356" s="34"/>
      <c r="AE1356" s="34"/>
      <c r="AR1356" s="219" t="s">
        <v>275</v>
      </c>
      <c r="AT1356" s="219" t="s">
        <v>184</v>
      </c>
      <c r="AU1356" s="219" t="s">
        <v>85</v>
      </c>
      <c r="AY1356" s="17" t="s">
        <v>182</v>
      </c>
      <c r="BE1356" s="220">
        <f>IF(N1356="základní",J1356,0)</f>
        <v>0</v>
      </c>
      <c r="BF1356" s="220">
        <f>IF(N1356="snížená",J1356,0)</f>
        <v>0</v>
      </c>
      <c r="BG1356" s="220">
        <f>IF(N1356="zákl. přenesená",J1356,0)</f>
        <v>0</v>
      </c>
      <c r="BH1356" s="220">
        <f>IF(N1356="sníž. přenesená",J1356,0)</f>
        <v>0</v>
      </c>
      <c r="BI1356" s="220">
        <f>IF(N1356="nulová",J1356,0)</f>
        <v>0</v>
      </c>
      <c r="BJ1356" s="17" t="s">
        <v>83</v>
      </c>
      <c r="BK1356" s="220">
        <f>ROUND(I1356*H1356,2)</f>
        <v>0</v>
      </c>
      <c r="BL1356" s="17" t="s">
        <v>275</v>
      </c>
      <c r="BM1356" s="219" t="s">
        <v>2045</v>
      </c>
    </row>
    <row r="1357" spans="1:65" s="13" customFormat="1">
      <c r="B1357" s="221"/>
      <c r="C1357" s="222"/>
      <c r="D1357" s="223" t="s">
        <v>191</v>
      </c>
      <c r="E1357" s="224" t="s">
        <v>1</v>
      </c>
      <c r="F1357" s="225" t="s">
        <v>2046</v>
      </c>
      <c r="G1357" s="222"/>
      <c r="H1357" s="226">
        <v>22</v>
      </c>
      <c r="I1357" s="227"/>
      <c r="J1357" s="222"/>
      <c r="K1357" s="222"/>
      <c r="L1357" s="228"/>
      <c r="M1357" s="229"/>
      <c r="N1357" s="230"/>
      <c r="O1357" s="230"/>
      <c r="P1357" s="230"/>
      <c r="Q1357" s="230"/>
      <c r="R1357" s="230"/>
      <c r="S1357" s="230"/>
      <c r="T1357" s="231"/>
      <c r="AT1357" s="232" t="s">
        <v>191</v>
      </c>
      <c r="AU1357" s="232" t="s">
        <v>85</v>
      </c>
      <c r="AV1357" s="13" t="s">
        <v>85</v>
      </c>
      <c r="AW1357" s="13" t="s">
        <v>32</v>
      </c>
      <c r="AX1357" s="13" t="s">
        <v>76</v>
      </c>
      <c r="AY1357" s="232" t="s">
        <v>182</v>
      </c>
    </row>
    <row r="1358" spans="1:65" s="13" customFormat="1">
      <c r="B1358" s="221"/>
      <c r="C1358" s="222"/>
      <c r="D1358" s="223" t="s">
        <v>191</v>
      </c>
      <c r="E1358" s="224" t="s">
        <v>1</v>
      </c>
      <c r="F1358" s="225" t="s">
        <v>2047</v>
      </c>
      <c r="G1358" s="222"/>
      <c r="H1358" s="226">
        <v>12</v>
      </c>
      <c r="I1358" s="227"/>
      <c r="J1358" s="222"/>
      <c r="K1358" s="222"/>
      <c r="L1358" s="228"/>
      <c r="M1358" s="229"/>
      <c r="N1358" s="230"/>
      <c r="O1358" s="230"/>
      <c r="P1358" s="230"/>
      <c r="Q1358" s="230"/>
      <c r="R1358" s="230"/>
      <c r="S1358" s="230"/>
      <c r="T1358" s="231"/>
      <c r="AT1358" s="232" t="s">
        <v>191</v>
      </c>
      <c r="AU1358" s="232" t="s">
        <v>85</v>
      </c>
      <c r="AV1358" s="13" t="s">
        <v>85</v>
      </c>
      <c r="AW1358" s="13" t="s">
        <v>32</v>
      </c>
      <c r="AX1358" s="13" t="s">
        <v>76</v>
      </c>
      <c r="AY1358" s="232" t="s">
        <v>182</v>
      </c>
    </row>
    <row r="1359" spans="1:65" s="15" customFormat="1">
      <c r="B1359" s="244"/>
      <c r="C1359" s="245"/>
      <c r="D1359" s="223" t="s">
        <v>191</v>
      </c>
      <c r="E1359" s="246" t="s">
        <v>1</v>
      </c>
      <c r="F1359" s="247" t="s">
        <v>202</v>
      </c>
      <c r="G1359" s="245"/>
      <c r="H1359" s="248">
        <v>34</v>
      </c>
      <c r="I1359" s="249"/>
      <c r="J1359" s="245"/>
      <c r="K1359" s="245"/>
      <c r="L1359" s="250"/>
      <c r="M1359" s="251"/>
      <c r="N1359" s="252"/>
      <c r="O1359" s="252"/>
      <c r="P1359" s="252"/>
      <c r="Q1359" s="252"/>
      <c r="R1359" s="252"/>
      <c r="S1359" s="252"/>
      <c r="T1359" s="253"/>
      <c r="AT1359" s="254" t="s">
        <v>191</v>
      </c>
      <c r="AU1359" s="254" t="s">
        <v>85</v>
      </c>
      <c r="AV1359" s="15" t="s">
        <v>189</v>
      </c>
      <c r="AW1359" s="15" t="s">
        <v>32</v>
      </c>
      <c r="AX1359" s="15" t="s">
        <v>83</v>
      </c>
      <c r="AY1359" s="254" t="s">
        <v>182</v>
      </c>
    </row>
    <row r="1360" spans="1:65" s="2" customFormat="1" ht="16.5" customHeight="1">
      <c r="A1360" s="34"/>
      <c r="B1360" s="35"/>
      <c r="C1360" s="208" t="s">
        <v>2048</v>
      </c>
      <c r="D1360" s="208" t="s">
        <v>184</v>
      </c>
      <c r="E1360" s="209" t="s">
        <v>2049</v>
      </c>
      <c r="F1360" s="210" t="s">
        <v>2050</v>
      </c>
      <c r="G1360" s="211" t="s">
        <v>360</v>
      </c>
      <c r="H1360" s="212">
        <v>54.3</v>
      </c>
      <c r="I1360" s="213"/>
      <c r="J1360" s="214">
        <f>ROUND(I1360*H1360,2)</f>
        <v>0</v>
      </c>
      <c r="K1360" s="210" t="s">
        <v>188</v>
      </c>
      <c r="L1360" s="39"/>
      <c r="M1360" s="215" t="s">
        <v>1</v>
      </c>
      <c r="N1360" s="216" t="s">
        <v>41</v>
      </c>
      <c r="O1360" s="71"/>
      <c r="P1360" s="217">
        <f>O1360*H1360</f>
        <v>0</v>
      </c>
      <c r="Q1360" s="217">
        <v>1.2319999999999999E-2</v>
      </c>
      <c r="R1360" s="217">
        <f>Q1360*H1360</f>
        <v>0.6689759999999999</v>
      </c>
      <c r="S1360" s="217">
        <v>0</v>
      </c>
      <c r="T1360" s="218">
        <f>S1360*H1360</f>
        <v>0</v>
      </c>
      <c r="U1360" s="34"/>
      <c r="V1360" s="34"/>
      <c r="W1360" s="34"/>
      <c r="X1360" s="34"/>
      <c r="Y1360" s="34"/>
      <c r="Z1360" s="34"/>
      <c r="AA1360" s="34"/>
      <c r="AB1360" s="34"/>
      <c r="AC1360" s="34"/>
      <c r="AD1360" s="34"/>
      <c r="AE1360" s="34"/>
      <c r="AR1360" s="219" t="s">
        <v>275</v>
      </c>
      <c r="AT1360" s="219" t="s">
        <v>184</v>
      </c>
      <c r="AU1360" s="219" t="s">
        <v>85</v>
      </c>
      <c r="AY1360" s="17" t="s">
        <v>182</v>
      </c>
      <c r="BE1360" s="220">
        <f>IF(N1360="základní",J1360,0)</f>
        <v>0</v>
      </c>
      <c r="BF1360" s="220">
        <f>IF(N1360="snížená",J1360,0)</f>
        <v>0</v>
      </c>
      <c r="BG1360" s="220">
        <f>IF(N1360="zákl. přenesená",J1360,0)</f>
        <v>0</v>
      </c>
      <c r="BH1360" s="220">
        <f>IF(N1360="sníž. přenesená",J1360,0)</f>
        <v>0</v>
      </c>
      <c r="BI1360" s="220">
        <f>IF(N1360="nulová",J1360,0)</f>
        <v>0</v>
      </c>
      <c r="BJ1360" s="17" t="s">
        <v>83</v>
      </c>
      <c r="BK1360" s="220">
        <f>ROUND(I1360*H1360,2)</f>
        <v>0</v>
      </c>
      <c r="BL1360" s="17" t="s">
        <v>275</v>
      </c>
      <c r="BM1360" s="219" t="s">
        <v>2051</v>
      </c>
    </row>
    <row r="1361" spans="1:65" s="13" customFormat="1">
      <c r="B1361" s="221"/>
      <c r="C1361" s="222"/>
      <c r="D1361" s="223" t="s">
        <v>191</v>
      </c>
      <c r="E1361" s="224" t="s">
        <v>1</v>
      </c>
      <c r="F1361" s="225" t="s">
        <v>2052</v>
      </c>
      <c r="G1361" s="222"/>
      <c r="H1361" s="226">
        <v>11.2</v>
      </c>
      <c r="I1361" s="227"/>
      <c r="J1361" s="222"/>
      <c r="K1361" s="222"/>
      <c r="L1361" s="228"/>
      <c r="M1361" s="229"/>
      <c r="N1361" s="230"/>
      <c r="O1361" s="230"/>
      <c r="P1361" s="230"/>
      <c r="Q1361" s="230"/>
      <c r="R1361" s="230"/>
      <c r="S1361" s="230"/>
      <c r="T1361" s="231"/>
      <c r="AT1361" s="232" t="s">
        <v>191</v>
      </c>
      <c r="AU1361" s="232" t="s">
        <v>85</v>
      </c>
      <c r="AV1361" s="13" t="s">
        <v>85</v>
      </c>
      <c r="AW1361" s="13" t="s">
        <v>32</v>
      </c>
      <c r="AX1361" s="13" t="s">
        <v>76</v>
      </c>
      <c r="AY1361" s="232" t="s">
        <v>182</v>
      </c>
    </row>
    <row r="1362" spans="1:65" s="13" customFormat="1">
      <c r="B1362" s="221"/>
      <c r="C1362" s="222"/>
      <c r="D1362" s="223" t="s">
        <v>191</v>
      </c>
      <c r="E1362" s="224" t="s">
        <v>1</v>
      </c>
      <c r="F1362" s="225" t="s">
        <v>2053</v>
      </c>
      <c r="G1362" s="222"/>
      <c r="H1362" s="226">
        <v>22.5</v>
      </c>
      <c r="I1362" s="227"/>
      <c r="J1362" s="222"/>
      <c r="K1362" s="222"/>
      <c r="L1362" s="228"/>
      <c r="M1362" s="229"/>
      <c r="N1362" s="230"/>
      <c r="O1362" s="230"/>
      <c r="P1362" s="230"/>
      <c r="Q1362" s="230"/>
      <c r="R1362" s="230"/>
      <c r="S1362" s="230"/>
      <c r="T1362" s="231"/>
      <c r="AT1362" s="232" t="s">
        <v>191</v>
      </c>
      <c r="AU1362" s="232" t="s">
        <v>85</v>
      </c>
      <c r="AV1362" s="13" t="s">
        <v>85</v>
      </c>
      <c r="AW1362" s="13" t="s">
        <v>32</v>
      </c>
      <c r="AX1362" s="13" t="s">
        <v>76</v>
      </c>
      <c r="AY1362" s="232" t="s">
        <v>182</v>
      </c>
    </row>
    <row r="1363" spans="1:65" s="13" customFormat="1">
      <c r="B1363" s="221"/>
      <c r="C1363" s="222"/>
      <c r="D1363" s="223" t="s">
        <v>191</v>
      </c>
      <c r="E1363" s="224" t="s">
        <v>1</v>
      </c>
      <c r="F1363" s="225" t="s">
        <v>2054</v>
      </c>
      <c r="G1363" s="222"/>
      <c r="H1363" s="226">
        <v>16.8</v>
      </c>
      <c r="I1363" s="227"/>
      <c r="J1363" s="222"/>
      <c r="K1363" s="222"/>
      <c r="L1363" s="228"/>
      <c r="M1363" s="229"/>
      <c r="N1363" s="230"/>
      <c r="O1363" s="230"/>
      <c r="P1363" s="230"/>
      <c r="Q1363" s="230"/>
      <c r="R1363" s="230"/>
      <c r="S1363" s="230"/>
      <c r="T1363" s="231"/>
      <c r="AT1363" s="232" t="s">
        <v>191</v>
      </c>
      <c r="AU1363" s="232" t="s">
        <v>85</v>
      </c>
      <c r="AV1363" s="13" t="s">
        <v>85</v>
      </c>
      <c r="AW1363" s="13" t="s">
        <v>32</v>
      </c>
      <c r="AX1363" s="13" t="s">
        <v>76</v>
      </c>
      <c r="AY1363" s="232" t="s">
        <v>182</v>
      </c>
    </row>
    <row r="1364" spans="1:65" s="14" customFormat="1">
      <c r="B1364" s="233"/>
      <c r="C1364" s="234"/>
      <c r="D1364" s="223" t="s">
        <v>191</v>
      </c>
      <c r="E1364" s="235" t="s">
        <v>1</v>
      </c>
      <c r="F1364" s="236" t="s">
        <v>2055</v>
      </c>
      <c r="G1364" s="234"/>
      <c r="H1364" s="237">
        <v>50.5</v>
      </c>
      <c r="I1364" s="238"/>
      <c r="J1364" s="234"/>
      <c r="K1364" s="234"/>
      <c r="L1364" s="239"/>
      <c r="M1364" s="240"/>
      <c r="N1364" s="241"/>
      <c r="O1364" s="241"/>
      <c r="P1364" s="241"/>
      <c r="Q1364" s="241"/>
      <c r="R1364" s="241"/>
      <c r="S1364" s="241"/>
      <c r="T1364" s="242"/>
      <c r="AT1364" s="243" t="s">
        <v>191</v>
      </c>
      <c r="AU1364" s="243" t="s">
        <v>85</v>
      </c>
      <c r="AV1364" s="14" t="s">
        <v>195</v>
      </c>
      <c r="AW1364" s="14" t="s">
        <v>32</v>
      </c>
      <c r="AX1364" s="14" t="s">
        <v>76</v>
      </c>
      <c r="AY1364" s="243" t="s">
        <v>182</v>
      </c>
    </row>
    <row r="1365" spans="1:65" s="13" customFormat="1">
      <c r="B1365" s="221"/>
      <c r="C1365" s="222"/>
      <c r="D1365" s="223" t="s">
        <v>191</v>
      </c>
      <c r="E1365" s="224" t="s">
        <v>1</v>
      </c>
      <c r="F1365" s="225" t="s">
        <v>2056</v>
      </c>
      <c r="G1365" s="222"/>
      <c r="H1365" s="226">
        <v>3.8</v>
      </c>
      <c r="I1365" s="227"/>
      <c r="J1365" s="222"/>
      <c r="K1365" s="222"/>
      <c r="L1365" s="228"/>
      <c r="M1365" s="229"/>
      <c r="N1365" s="230"/>
      <c r="O1365" s="230"/>
      <c r="P1365" s="230"/>
      <c r="Q1365" s="230"/>
      <c r="R1365" s="230"/>
      <c r="S1365" s="230"/>
      <c r="T1365" s="231"/>
      <c r="AT1365" s="232" t="s">
        <v>191</v>
      </c>
      <c r="AU1365" s="232" t="s">
        <v>85</v>
      </c>
      <c r="AV1365" s="13" t="s">
        <v>85</v>
      </c>
      <c r="AW1365" s="13" t="s">
        <v>32</v>
      </c>
      <c r="AX1365" s="13" t="s">
        <v>76</v>
      </c>
      <c r="AY1365" s="232" t="s">
        <v>182</v>
      </c>
    </row>
    <row r="1366" spans="1:65" s="15" customFormat="1">
      <c r="B1366" s="244"/>
      <c r="C1366" s="245"/>
      <c r="D1366" s="223" t="s">
        <v>191</v>
      </c>
      <c r="E1366" s="246" t="s">
        <v>1</v>
      </c>
      <c r="F1366" s="247" t="s">
        <v>202</v>
      </c>
      <c r="G1366" s="245"/>
      <c r="H1366" s="248">
        <v>54.3</v>
      </c>
      <c r="I1366" s="249"/>
      <c r="J1366" s="245"/>
      <c r="K1366" s="245"/>
      <c r="L1366" s="250"/>
      <c r="M1366" s="251"/>
      <c r="N1366" s="252"/>
      <c r="O1366" s="252"/>
      <c r="P1366" s="252"/>
      <c r="Q1366" s="252"/>
      <c r="R1366" s="252"/>
      <c r="S1366" s="252"/>
      <c r="T1366" s="253"/>
      <c r="AT1366" s="254" t="s">
        <v>191</v>
      </c>
      <c r="AU1366" s="254" t="s">
        <v>85</v>
      </c>
      <c r="AV1366" s="15" t="s">
        <v>189</v>
      </c>
      <c r="AW1366" s="15" t="s">
        <v>32</v>
      </c>
      <c r="AX1366" s="15" t="s">
        <v>83</v>
      </c>
      <c r="AY1366" s="254" t="s">
        <v>182</v>
      </c>
    </row>
    <row r="1367" spans="1:65" s="2" customFormat="1" ht="16.5" customHeight="1">
      <c r="A1367" s="34"/>
      <c r="B1367" s="35"/>
      <c r="C1367" s="208" t="s">
        <v>2057</v>
      </c>
      <c r="D1367" s="208" t="s">
        <v>184</v>
      </c>
      <c r="E1367" s="209" t="s">
        <v>2058</v>
      </c>
      <c r="F1367" s="210" t="s">
        <v>2059</v>
      </c>
      <c r="G1367" s="211" t="s">
        <v>360</v>
      </c>
      <c r="H1367" s="212">
        <v>13.1</v>
      </c>
      <c r="I1367" s="213"/>
      <c r="J1367" s="214">
        <f>ROUND(I1367*H1367,2)</f>
        <v>0</v>
      </c>
      <c r="K1367" s="210" t="s">
        <v>188</v>
      </c>
      <c r="L1367" s="39"/>
      <c r="M1367" s="215" t="s">
        <v>1</v>
      </c>
      <c r="N1367" s="216" t="s">
        <v>41</v>
      </c>
      <c r="O1367" s="71"/>
      <c r="P1367" s="217">
        <f>O1367*H1367</f>
        <v>0</v>
      </c>
      <c r="Q1367" s="217">
        <v>1.975E-2</v>
      </c>
      <c r="R1367" s="217">
        <f>Q1367*H1367</f>
        <v>0.25872499999999998</v>
      </c>
      <c r="S1367" s="217">
        <v>0</v>
      </c>
      <c r="T1367" s="218">
        <f>S1367*H1367</f>
        <v>0</v>
      </c>
      <c r="U1367" s="34"/>
      <c r="V1367" s="34"/>
      <c r="W1367" s="34"/>
      <c r="X1367" s="34"/>
      <c r="Y1367" s="34"/>
      <c r="Z1367" s="34"/>
      <c r="AA1367" s="34"/>
      <c r="AB1367" s="34"/>
      <c r="AC1367" s="34"/>
      <c r="AD1367" s="34"/>
      <c r="AE1367" s="34"/>
      <c r="AR1367" s="219" t="s">
        <v>275</v>
      </c>
      <c r="AT1367" s="219" t="s">
        <v>184</v>
      </c>
      <c r="AU1367" s="219" t="s">
        <v>85</v>
      </c>
      <c r="AY1367" s="17" t="s">
        <v>182</v>
      </c>
      <c r="BE1367" s="220">
        <f>IF(N1367="základní",J1367,0)</f>
        <v>0</v>
      </c>
      <c r="BF1367" s="220">
        <f>IF(N1367="snížená",J1367,0)</f>
        <v>0</v>
      </c>
      <c r="BG1367" s="220">
        <f>IF(N1367="zákl. přenesená",J1367,0)</f>
        <v>0</v>
      </c>
      <c r="BH1367" s="220">
        <f>IF(N1367="sníž. přenesená",J1367,0)</f>
        <v>0</v>
      </c>
      <c r="BI1367" s="220">
        <f>IF(N1367="nulová",J1367,0)</f>
        <v>0</v>
      </c>
      <c r="BJ1367" s="17" t="s">
        <v>83</v>
      </c>
      <c r="BK1367" s="220">
        <f>ROUND(I1367*H1367,2)</f>
        <v>0</v>
      </c>
      <c r="BL1367" s="17" t="s">
        <v>275</v>
      </c>
      <c r="BM1367" s="219" t="s">
        <v>2060</v>
      </c>
    </row>
    <row r="1368" spans="1:65" s="13" customFormat="1">
      <c r="B1368" s="221"/>
      <c r="C1368" s="222"/>
      <c r="D1368" s="223" t="s">
        <v>191</v>
      </c>
      <c r="E1368" s="224" t="s">
        <v>1</v>
      </c>
      <c r="F1368" s="225" t="s">
        <v>2061</v>
      </c>
      <c r="G1368" s="222"/>
      <c r="H1368" s="226">
        <v>2.7</v>
      </c>
      <c r="I1368" s="227"/>
      <c r="J1368" s="222"/>
      <c r="K1368" s="222"/>
      <c r="L1368" s="228"/>
      <c r="M1368" s="229"/>
      <c r="N1368" s="230"/>
      <c r="O1368" s="230"/>
      <c r="P1368" s="230"/>
      <c r="Q1368" s="230"/>
      <c r="R1368" s="230"/>
      <c r="S1368" s="230"/>
      <c r="T1368" s="231"/>
      <c r="AT1368" s="232" t="s">
        <v>191</v>
      </c>
      <c r="AU1368" s="232" t="s">
        <v>85</v>
      </c>
      <c r="AV1368" s="13" t="s">
        <v>85</v>
      </c>
      <c r="AW1368" s="13" t="s">
        <v>32</v>
      </c>
      <c r="AX1368" s="13" t="s">
        <v>76</v>
      </c>
      <c r="AY1368" s="232" t="s">
        <v>182</v>
      </c>
    </row>
    <row r="1369" spans="1:65" s="13" customFormat="1">
      <c r="B1369" s="221"/>
      <c r="C1369" s="222"/>
      <c r="D1369" s="223" t="s">
        <v>191</v>
      </c>
      <c r="E1369" s="224" t="s">
        <v>1</v>
      </c>
      <c r="F1369" s="225" t="s">
        <v>2062</v>
      </c>
      <c r="G1369" s="222"/>
      <c r="H1369" s="226">
        <v>10.4</v>
      </c>
      <c r="I1369" s="227"/>
      <c r="J1369" s="222"/>
      <c r="K1369" s="222"/>
      <c r="L1369" s="228"/>
      <c r="M1369" s="229"/>
      <c r="N1369" s="230"/>
      <c r="O1369" s="230"/>
      <c r="P1369" s="230"/>
      <c r="Q1369" s="230"/>
      <c r="R1369" s="230"/>
      <c r="S1369" s="230"/>
      <c r="T1369" s="231"/>
      <c r="AT1369" s="232" t="s">
        <v>191</v>
      </c>
      <c r="AU1369" s="232" t="s">
        <v>85</v>
      </c>
      <c r="AV1369" s="13" t="s">
        <v>85</v>
      </c>
      <c r="AW1369" s="13" t="s">
        <v>32</v>
      </c>
      <c r="AX1369" s="13" t="s">
        <v>76</v>
      </c>
      <c r="AY1369" s="232" t="s">
        <v>182</v>
      </c>
    </row>
    <row r="1370" spans="1:65" s="15" customFormat="1">
      <c r="B1370" s="244"/>
      <c r="C1370" s="245"/>
      <c r="D1370" s="223" t="s">
        <v>191</v>
      </c>
      <c r="E1370" s="246" t="s">
        <v>1</v>
      </c>
      <c r="F1370" s="247" t="s">
        <v>202</v>
      </c>
      <c r="G1370" s="245"/>
      <c r="H1370" s="248">
        <v>13.100000000000001</v>
      </c>
      <c r="I1370" s="249"/>
      <c r="J1370" s="245"/>
      <c r="K1370" s="245"/>
      <c r="L1370" s="250"/>
      <c r="M1370" s="251"/>
      <c r="N1370" s="252"/>
      <c r="O1370" s="252"/>
      <c r="P1370" s="252"/>
      <c r="Q1370" s="252"/>
      <c r="R1370" s="252"/>
      <c r="S1370" s="252"/>
      <c r="T1370" s="253"/>
      <c r="AT1370" s="254" t="s">
        <v>191</v>
      </c>
      <c r="AU1370" s="254" t="s">
        <v>85</v>
      </c>
      <c r="AV1370" s="15" t="s">
        <v>189</v>
      </c>
      <c r="AW1370" s="15" t="s">
        <v>32</v>
      </c>
      <c r="AX1370" s="15" t="s">
        <v>83</v>
      </c>
      <c r="AY1370" s="254" t="s">
        <v>182</v>
      </c>
    </row>
    <row r="1371" spans="1:65" s="2" customFormat="1" ht="16.5" customHeight="1">
      <c r="A1371" s="34"/>
      <c r="B1371" s="35"/>
      <c r="C1371" s="208" t="s">
        <v>2063</v>
      </c>
      <c r="D1371" s="208" t="s">
        <v>184</v>
      </c>
      <c r="E1371" s="209" t="s">
        <v>2064</v>
      </c>
      <c r="F1371" s="210" t="s">
        <v>2065</v>
      </c>
      <c r="G1371" s="211" t="s">
        <v>301</v>
      </c>
      <c r="H1371" s="212">
        <v>0.97599999999999998</v>
      </c>
      <c r="I1371" s="213"/>
      <c r="J1371" s="214">
        <f>ROUND(I1371*H1371,2)</f>
        <v>0</v>
      </c>
      <c r="K1371" s="210" t="s">
        <v>188</v>
      </c>
      <c r="L1371" s="39"/>
      <c r="M1371" s="215" t="s">
        <v>1</v>
      </c>
      <c r="N1371" s="216" t="s">
        <v>41</v>
      </c>
      <c r="O1371" s="71"/>
      <c r="P1371" s="217">
        <f>O1371*H1371</f>
        <v>0</v>
      </c>
      <c r="Q1371" s="217">
        <v>0</v>
      </c>
      <c r="R1371" s="217">
        <f>Q1371*H1371</f>
        <v>0</v>
      </c>
      <c r="S1371" s="217">
        <v>0</v>
      </c>
      <c r="T1371" s="218">
        <f>S1371*H1371</f>
        <v>0</v>
      </c>
      <c r="U1371" s="34"/>
      <c r="V1371" s="34"/>
      <c r="W1371" s="34"/>
      <c r="X1371" s="34"/>
      <c r="Y1371" s="34"/>
      <c r="Z1371" s="34"/>
      <c r="AA1371" s="34"/>
      <c r="AB1371" s="34"/>
      <c r="AC1371" s="34"/>
      <c r="AD1371" s="34"/>
      <c r="AE1371" s="34"/>
      <c r="AR1371" s="219" t="s">
        <v>275</v>
      </c>
      <c r="AT1371" s="219" t="s">
        <v>184</v>
      </c>
      <c r="AU1371" s="219" t="s">
        <v>85</v>
      </c>
      <c r="AY1371" s="17" t="s">
        <v>182</v>
      </c>
      <c r="BE1371" s="220">
        <f>IF(N1371="základní",J1371,0)</f>
        <v>0</v>
      </c>
      <c r="BF1371" s="220">
        <f>IF(N1371="snížená",J1371,0)</f>
        <v>0</v>
      </c>
      <c r="BG1371" s="220">
        <f>IF(N1371="zákl. přenesená",J1371,0)</f>
        <v>0</v>
      </c>
      <c r="BH1371" s="220">
        <f>IF(N1371="sníž. přenesená",J1371,0)</f>
        <v>0</v>
      </c>
      <c r="BI1371" s="220">
        <f>IF(N1371="nulová",J1371,0)</f>
        <v>0</v>
      </c>
      <c r="BJ1371" s="17" t="s">
        <v>83</v>
      </c>
      <c r="BK1371" s="220">
        <f>ROUND(I1371*H1371,2)</f>
        <v>0</v>
      </c>
      <c r="BL1371" s="17" t="s">
        <v>275</v>
      </c>
      <c r="BM1371" s="219" t="s">
        <v>2066</v>
      </c>
    </row>
    <row r="1372" spans="1:65" s="2" customFormat="1" ht="16.5" customHeight="1">
      <c r="A1372" s="34"/>
      <c r="B1372" s="35"/>
      <c r="C1372" s="208" t="s">
        <v>2067</v>
      </c>
      <c r="D1372" s="208" t="s">
        <v>184</v>
      </c>
      <c r="E1372" s="209" t="s">
        <v>2068</v>
      </c>
      <c r="F1372" s="210" t="s">
        <v>2069</v>
      </c>
      <c r="G1372" s="211" t="s">
        <v>301</v>
      </c>
      <c r="H1372" s="212">
        <v>0.97599999999999998</v>
      </c>
      <c r="I1372" s="213"/>
      <c r="J1372" s="214">
        <f>ROUND(I1372*H1372,2)</f>
        <v>0</v>
      </c>
      <c r="K1372" s="210" t="s">
        <v>188</v>
      </c>
      <c r="L1372" s="39"/>
      <c r="M1372" s="215" t="s">
        <v>1</v>
      </c>
      <c r="N1372" s="216" t="s">
        <v>41</v>
      </c>
      <c r="O1372" s="71"/>
      <c r="P1372" s="217">
        <f>O1372*H1372</f>
        <v>0</v>
      </c>
      <c r="Q1372" s="217">
        <v>0</v>
      </c>
      <c r="R1372" s="217">
        <f>Q1372*H1372</f>
        <v>0</v>
      </c>
      <c r="S1372" s="217">
        <v>0</v>
      </c>
      <c r="T1372" s="218">
        <f>S1372*H1372</f>
        <v>0</v>
      </c>
      <c r="U1372" s="34"/>
      <c r="V1372" s="34"/>
      <c r="W1372" s="34"/>
      <c r="X1372" s="34"/>
      <c r="Y1372" s="34"/>
      <c r="Z1372" s="34"/>
      <c r="AA1372" s="34"/>
      <c r="AB1372" s="34"/>
      <c r="AC1372" s="34"/>
      <c r="AD1372" s="34"/>
      <c r="AE1372" s="34"/>
      <c r="AR1372" s="219" t="s">
        <v>275</v>
      </c>
      <c r="AT1372" s="219" t="s">
        <v>184</v>
      </c>
      <c r="AU1372" s="219" t="s">
        <v>85</v>
      </c>
      <c r="AY1372" s="17" t="s">
        <v>182</v>
      </c>
      <c r="BE1372" s="220">
        <f>IF(N1372="základní",J1372,0)</f>
        <v>0</v>
      </c>
      <c r="BF1372" s="220">
        <f>IF(N1372="snížená",J1372,0)</f>
        <v>0</v>
      </c>
      <c r="BG1372" s="220">
        <f>IF(N1372="zákl. přenesená",J1372,0)</f>
        <v>0</v>
      </c>
      <c r="BH1372" s="220">
        <f>IF(N1372="sníž. přenesená",J1372,0)</f>
        <v>0</v>
      </c>
      <c r="BI1372" s="220">
        <f>IF(N1372="nulová",J1372,0)</f>
        <v>0</v>
      </c>
      <c r="BJ1372" s="17" t="s">
        <v>83</v>
      </c>
      <c r="BK1372" s="220">
        <f>ROUND(I1372*H1372,2)</f>
        <v>0</v>
      </c>
      <c r="BL1372" s="17" t="s">
        <v>275</v>
      </c>
      <c r="BM1372" s="219" t="s">
        <v>2070</v>
      </c>
    </row>
    <row r="1373" spans="1:65" s="12" customFormat="1" ht="22.9" customHeight="1">
      <c r="B1373" s="192"/>
      <c r="C1373" s="193"/>
      <c r="D1373" s="194" t="s">
        <v>75</v>
      </c>
      <c r="E1373" s="206" t="s">
        <v>2071</v>
      </c>
      <c r="F1373" s="206" t="s">
        <v>2072</v>
      </c>
      <c r="G1373" s="193"/>
      <c r="H1373" s="193"/>
      <c r="I1373" s="196"/>
      <c r="J1373" s="207">
        <f>BK1373</f>
        <v>0</v>
      </c>
      <c r="K1373" s="193"/>
      <c r="L1373" s="198"/>
      <c r="M1373" s="199"/>
      <c r="N1373" s="200"/>
      <c r="O1373" s="200"/>
      <c r="P1373" s="201">
        <f>SUM(P1374:P1440)</f>
        <v>0</v>
      </c>
      <c r="Q1373" s="200"/>
      <c r="R1373" s="201">
        <f>SUM(R1374:R1440)</f>
        <v>6.8780729300000001</v>
      </c>
      <c r="S1373" s="200"/>
      <c r="T1373" s="202">
        <f>SUM(T1374:T1440)</f>
        <v>5.1025999999999995E-2</v>
      </c>
      <c r="AR1373" s="203" t="s">
        <v>85</v>
      </c>
      <c r="AT1373" s="204" t="s">
        <v>75</v>
      </c>
      <c r="AU1373" s="204" t="s">
        <v>83</v>
      </c>
      <c r="AY1373" s="203" t="s">
        <v>182</v>
      </c>
      <c r="BK1373" s="205">
        <f>SUM(BK1374:BK1440)</f>
        <v>0</v>
      </c>
    </row>
    <row r="1374" spans="1:65" s="2" customFormat="1" ht="16.5" customHeight="1">
      <c r="A1374" s="34"/>
      <c r="B1374" s="35"/>
      <c r="C1374" s="208" t="s">
        <v>2073</v>
      </c>
      <c r="D1374" s="208" t="s">
        <v>184</v>
      </c>
      <c r="E1374" s="209" t="s">
        <v>2074</v>
      </c>
      <c r="F1374" s="210" t="s">
        <v>2075</v>
      </c>
      <c r="G1374" s="211" t="s">
        <v>187</v>
      </c>
      <c r="H1374" s="212">
        <v>3.3410000000000002</v>
      </c>
      <c r="I1374" s="213"/>
      <c r="J1374" s="214">
        <f>ROUND(I1374*H1374,2)</f>
        <v>0</v>
      </c>
      <c r="K1374" s="210" t="s">
        <v>188</v>
      </c>
      <c r="L1374" s="39"/>
      <c r="M1374" s="215" t="s">
        <v>1</v>
      </c>
      <c r="N1374" s="216" t="s">
        <v>41</v>
      </c>
      <c r="O1374" s="71"/>
      <c r="P1374" s="217">
        <f>O1374*H1374</f>
        <v>0</v>
      </c>
      <c r="Q1374" s="217">
        <v>1.89E-3</v>
      </c>
      <c r="R1374" s="217">
        <f>Q1374*H1374</f>
        <v>6.3144899999999999E-3</v>
      </c>
      <c r="S1374" s="217">
        <v>0</v>
      </c>
      <c r="T1374" s="218">
        <f>S1374*H1374</f>
        <v>0</v>
      </c>
      <c r="U1374" s="34"/>
      <c r="V1374" s="34"/>
      <c r="W1374" s="34"/>
      <c r="X1374" s="34"/>
      <c r="Y1374" s="34"/>
      <c r="Z1374" s="34"/>
      <c r="AA1374" s="34"/>
      <c r="AB1374" s="34"/>
      <c r="AC1374" s="34"/>
      <c r="AD1374" s="34"/>
      <c r="AE1374" s="34"/>
      <c r="AR1374" s="219" t="s">
        <v>275</v>
      </c>
      <c r="AT1374" s="219" t="s">
        <v>184</v>
      </c>
      <c r="AU1374" s="219" t="s">
        <v>85</v>
      </c>
      <c r="AY1374" s="17" t="s">
        <v>182</v>
      </c>
      <c r="BE1374" s="220">
        <f>IF(N1374="základní",J1374,0)</f>
        <v>0</v>
      </c>
      <c r="BF1374" s="220">
        <f>IF(N1374="snížená",J1374,0)</f>
        <v>0</v>
      </c>
      <c r="BG1374" s="220">
        <f>IF(N1374="zákl. přenesená",J1374,0)</f>
        <v>0</v>
      </c>
      <c r="BH1374" s="220">
        <f>IF(N1374="sníž. přenesená",J1374,0)</f>
        <v>0</v>
      </c>
      <c r="BI1374" s="220">
        <f>IF(N1374="nulová",J1374,0)</f>
        <v>0</v>
      </c>
      <c r="BJ1374" s="17" t="s">
        <v>83</v>
      </c>
      <c r="BK1374" s="220">
        <f>ROUND(I1374*H1374,2)</f>
        <v>0</v>
      </c>
      <c r="BL1374" s="17" t="s">
        <v>275</v>
      </c>
      <c r="BM1374" s="219" t="s">
        <v>2076</v>
      </c>
    </row>
    <row r="1375" spans="1:65" s="13" customFormat="1">
      <c r="B1375" s="221"/>
      <c r="C1375" s="222"/>
      <c r="D1375" s="223" t="s">
        <v>191</v>
      </c>
      <c r="E1375" s="224" t="s">
        <v>1</v>
      </c>
      <c r="F1375" s="225" t="s">
        <v>2077</v>
      </c>
      <c r="G1375" s="222"/>
      <c r="H1375" s="226">
        <v>3.3410000000000002</v>
      </c>
      <c r="I1375" s="227"/>
      <c r="J1375" s="222"/>
      <c r="K1375" s="222"/>
      <c r="L1375" s="228"/>
      <c r="M1375" s="229"/>
      <c r="N1375" s="230"/>
      <c r="O1375" s="230"/>
      <c r="P1375" s="230"/>
      <c r="Q1375" s="230"/>
      <c r="R1375" s="230"/>
      <c r="S1375" s="230"/>
      <c r="T1375" s="231"/>
      <c r="AT1375" s="232" t="s">
        <v>191</v>
      </c>
      <c r="AU1375" s="232" t="s">
        <v>85</v>
      </c>
      <c r="AV1375" s="13" t="s">
        <v>85</v>
      </c>
      <c r="AW1375" s="13" t="s">
        <v>32</v>
      </c>
      <c r="AX1375" s="13" t="s">
        <v>83</v>
      </c>
      <c r="AY1375" s="232" t="s">
        <v>182</v>
      </c>
    </row>
    <row r="1376" spans="1:65" s="2" customFormat="1" ht="16.5" customHeight="1">
      <c r="A1376" s="34"/>
      <c r="B1376" s="35"/>
      <c r="C1376" s="208" t="s">
        <v>2078</v>
      </c>
      <c r="D1376" s="208" t="s">
        <v>184</v>
      </c>
      <c r="E1376" s="209" t="s">
        <v>2079</v>
      </c>
      <c r="F1376" s="210" t="s">
        <v>2080</v>
      </c>
      <c r="G1376" s="211" t="s">
        <v>360</v>
      </c>
      <c r="H1376" s="212">
        <v>1.3</v>
      </c>
      <c r="I1376" s="213"/>
      <c r="J1376" s="214">
        <f>ROUND(I1376*H1376,2)</f>
        <v>0</v>
      </c>
      <c r="K1376" s="210" t="s">
        <v>188</v>
      </c>
      <c r="L1376" s="39"/>
      <c r="M1376" s="215" t="s">
        <v>1</v>
      </c>
      <c r="N1376" s="216" t="s">
        <v>41</v>
      </c>
      <c r="O1376" s="71"/>
      <c r="P1376" s="217">
        <f>O1376*H1376</f>
        <v>0</v>
      </c>
      <c r="Q1376" s="217">
        <v>5.1000000000000004E-3</v>
      </c>
      <c r="R1376" s="217">
        <f>Q1376*H1376</f>
        <v>6.6300000000000005E-3</v>
      </c>
      <c r="S1376" s="217">
        <v>0</v>
      </c>
      <c r="T1376" s="218">
        <f>S1376*H1376</f>
        <v>0</v>
      </c>
      <c r="U1376" s="34"/>
      <c r="V1376" s="34"/>
      <c r="W1376" s="34"/>
      <c r="X1376" s="34"/>
      <c r="Y1376" s="34"/>
      <c r="Z1376" s="34"/>
      <c r="AA1376" s="34"/>
      <c r="AB1376" s="34"/>
      <c r="AC1376" s="34"/>
      <c r="AD1376" s="34"/>
      <c r="AE1376" s="34"/>
      <c r="AR1376" s="219" t="s">
        <v>275</v>
      </c>
      <c r="AT1376" s="219" t="s">
        <v>184</v>
      </c>
      <c r="AU1376" s="219" t="s">
        <v>85</v>
      </c>
      <c r="AY1376" s="17" t="s">
        <v>182</v>
      </c>
      <c r="BE1376" s="220">
        <f>IF(N1376="základní",J1376,0)</f>
        <v>0</v>
      </c>
      <c r="BF1376" s="220">
        <f>IF(N1376="snížená",J1376,0)</f>
        <v>0</v>
      </c>
      <c r="BG1376" s="220">
        <f>IF(N1376="zákl. přenesená",J1376,0)</f>
        <v>0</v>
      </c>
      <c r="BH1376" s="220">
        <f>IF(N1376="sníž. přenesená",J1376,0)</f>
        <v>0</v>
      </c>
      <c r="BI1376" s="220">
        <f>IF(N1376="nulová",J1376,0)</f>
        <v>0</v>
      </c>
      <c r="BJ1376" s="17" t="s">
        <v>83</v>
      </c>
      <c r="BK1376" s="220">
        <f>ROUND(I1376*H1376,2)</f>
        <v>0</v>
      </c>
      <c r="BL1376" s="17" t="s">
        <v>275</v>
      </c>
      <c r="BM1376" s="219" t="s">
        <v>2081</v>
      </c>
    </row>
    <row r="1377" spans="1:65" s="13" customFormat="1">
      <c r="B1377" s="221"/>
      <c r="C1377" s="222"/>
      <c r="D1377" s="223" t="s">
        <v>191</v>
      </c>
      <c r="E1377" s="224" t="s">
        <v>1</v>
      </c>
      <c r="F1377" s="225" t="s">
        <v>2082</v>
      </c>
      <c r="G1377" s="222"/>
      <c r="H1377" s="226">
        <v>1.3</v>
      </c>
      <c r="I1377" s="227"/>
      <c r="J1377" s="222"/>
      <c r="K1377" s="222"/>
      <c r="L1377" s="228"/>
      <c r="M1377" s="229"/>
      <c r="N1377" s="230"/>
      <c r="O1377" s="230"/>
      <c r="P1377" s="230"/>
      <c r="Q1377" s="230"/>
      <c r="R1377" s="230"/>
      <c r="S1377" s="230"/>
      <c r="T1377" s="231"/>
      <c r="AT1377" s="232" t="s">
        <v>191</v>
      </c>
      <c r="AU1377" s="232" t="s">
        <v>85</v>
      </c>
      <c r="AV1377" s="13" t="s">
        <v>85</v>
      </c>
      <c r="AW1377" s="13" t="s">
        <v>32</v>
      </c>
      <c r="AX1377" s="13" t="s">
        <v>83</v>
      </c>
      <c r="AY1377" s="232" t="s">
        <v>182</v>
      </c>
    </row>
    <row r="1378" spans="1:65" s="2" customFormat="1" ht="16.5" customHeight="1">
      <c r="A1378" s="34"/>
      <c r="B1378" s="35"/>
      <c r="C1378" s="255" t="s">
        <v>2083</v>
      </c>
      <c r="D1378" s="255" t="s">
        <v>309</v>
      </c>
      <c r="E1378" s="256" t="s">
        <v>2084</v>
      </c>
      <c r="F1378" s="257" t="s">
        <v>2085</v>
      </c>
      <c r="G1378" s="258" t="s">
        <v>2086</v>
      </c>
      <c r="H1378" s="259">
        <v>1.3</v>
      </c>
      <c r="I1378" s="260"/>
      <c r="J1378" s="261">
        <f>ROUND(I1378*H1378,2)</f>
        <v>0</v>
      </c>
      <c r="K1378" s="257" t="s">
        <v>1</v>
      </c>
      <c r="L1378" s="262"/>
      <c r="M1378" s="263" t="s">
        <v>1</v>
      </c>
      <c r="N1378" s="264" t="s">
        <v>41</v>
      </c>
      <c r="O1378" s="71"/>
      <c r="P1378" s="217">
        <f>O1378*H1378</f>
        <v>0</v>
      </c>
      <c r="Q1378" s="217">
        <v>0.55000000000000004</v>
      </c>
      <c r="R1378" s="217">
        <f>Q1378*H1378</f>
        <v>0.71500000000000008</v>
      </c>
      <c r="S1378" s="217">
        <v>0</v>
      </c>
      <c r="T1378" s="218">
        <f>S1378*H1378</f>
        <v>0</v>
      </c>
      <c r="U1378" s="34"/>
      <c r="V1378" s="34"/>
      <c r="W1378" s="34"/>
      <c r="X1378" s="34"/>
      <c r="Y1378" s="34"/>
      <c r="Z1378" s="34"/>
      <c r="AA1378" s="34"/>
      <c r="AB1378" s="34"/>
      <c r="AC1378" s="34"/>
      <c r="AD1378" s="34"/>
      <c r="AE1378" s="34"/>
      <c r="AR1378" s="219" t="s">
        <v>380</v>
      </c>
      <c r="AT1378" s="219" t="s">
        <v>309</v>
      </c>
      <c r="AU1378" s="219" t="s">
        <v>85</v>
      </c>
      <c r="AY1378" s="17" t="s">
        <v>182</v>
      </c>
      <c r="BE1378" s="220">
        <f>IF(N1378="základní",J1378,0)</f>
        <v>0</v>
      </c>
      <c r="BF1378" s="220">
        <f>IF(N1378="snížená",J1378,0)</f>
        <v>0</v>
      </c>
      <c r="BG1378" s="220">
        <f>IF(N1378="zákl. přenesená",J1378,0)</f>
        <v>0</v>
      </c>
      <c r="BH1378" s="220">
        <f>IF(N1378="sníž. přenesená",J1378,0)</f>
        <v>0</v>
      </c>
      <c r="BI1378" s="220">
        <f>IF(N1378="nulová",J1378,0)</f>
        <v>0</v>
      </c>
      <c r="BJ1378" s="17" t="s">
        <v>83</v>
      </c>
      <c r="BK1378" s="220">
        <f>ROUND(I1378*H1378,2)</f>
        <v>0</v>
      </c>
      <c r="BL1378" s="17" t="s">
        <v>275</v>
      </c>
      <c r="BM1378" s="219" t="s">
        <v>2087</v>
      </c>
    </row>
    <row r="1379" spans="1:65" s="2" customFormat="1" ht="16.5" customHeight="1">
      <c r="A1379" s="34"/>
      <c r="B1379" s="35"/>
      <c r="C1379" s="208" t="s">
        <v>2088</v>
      </c>
      <c r="D1379" s="208" t="s">
        <v>184</v>
      </c>
      <c r="E1379" s="209" t="s">
        <v>2089</v>
      </c>
      <c r="F1379" s="210" t="s">
        <v>2090</v>
      </c>
      <c r="G1379" s="211" t="s">
        <v>360</v>
      </c>
      <c r="H1379" s="212">
        <v>1.25</v>
      </c>
      <c r="I1379" s="213"/>
      <c r="J1379" s="214">
        <f>ROUND(I1379*H1379,2)</f>
        <v>0</v>
      </c>
      <c r="K1379" s="210" t="s">
        <v>1</v>
      </c>
      <c r="L1379" s="39"/>
      <c r="M1379" s="215" t="s">
        <v>1</v>
      </c>
      <c r="N1379" s="216" t="s">
        <v>41</v>
      </c>
      <c r="O1379" s="71"/>
      <c r="P1379" s="217">
        <f>O1379*H1379</f>
        <v>0</v>
      </c>
      <c r="Q1379" s="217">
        <v>5.1000000000000004E-3</v>
      </c>
      <c r="R1379" s="217">
        <f>Q1379*H1379</f>
        <v>6.3750000000000005E-3</v>
      </c>
      <c r="S1379" s="217">
        <v>0</v>
      </c>
      <c r="T1379" s="218">
        <f>S1379*H1379</f>
        <v>0</v>
      </c>
      <c r="U1379" s="34"/>
      <c r="V1379" s="34"/>
      <c r="W1379" s="34"/>
      <c r="X1379" s="34"/>
      <c r="Y1379" s="34"/>
      <c r="Z1379" s="34"/>
      <c r="AA1379" s="34"/>
      <c r="AB1379" s="34"/>
      <c r="AC1379" s="34"/>
      <c r="AD1379" s="34"/>
      <c r="AE1379" s="34"/>
      <c r="AR1379" s="219" t="s">
        <v>275</v>
      </c>
      <c r="AT1379" s="219" t="s">
        <v>184</v>
      </c>
      <c r="AU1379" s="219" t="s">
        <v>85</v>
      </c>
      <c r="AY1379" s="17" t="s">
        <v>182</v>
      </c>
      <c r="BE1379" s="220">
        <f>IF(N1379="základní",J1379,0)</f>
        <v>0</v>
      </c>
      <c r="BF1379" s="220">
        <f>IF(N1379="snížená",J1379,0)</f>
        <v>0</v>
      </c>
      <c r="BG1379" s="220">
        <f>IF(N1379="zákl. přenesená",J1379,0)</f>
        <v>0</v>
      </c>
      <c r="BH1379" s="220">
        <f>IF(N1379="sníž. přenesená",J1379,0)</f>
        <v>0</v>
      </c>
      <c r="BI1379" s="220">
        <f>IF(N1379="nulová",J1379,0)</f>
        <v>0</v>
      </c>
      <c r="BJ1379" s="17" t="s">
        <v>83</v>
      </c>
      <c r="BK1379" s="220">
        <f>ROUND(I1379*H1379,2)</f>
        <v>0</v>
      </c>
      <c r="BL1379" s="17" t="s">
        <v>275</v>
      </c>
      <c r="BM1379" s="219" t="s">
        <v>2091</v>
      </c>
    </row>
    <row r="1380" spans="1:65" s="13" customFormat="1">
      <c r="B1380" s="221"/>
      <c r="C1380" s="222"/>
      <c r="D1380" s="223" t="s">
        <v>191</v>
      </c>
      <c r="E1380" s="224" t="s">
        <v>1</v>
      </c>
      <c r="F1380" s="225" t="s">
        <v>2092</v>
      </c>
      <c r="G1380" s="222"/>
      <c r="H1380" s="226">
        <v>1.25</v>
      </c>
      <c r="I1380" s="227"/>
      <c r="J1380" s="222"/>
      <c r="K1380" s="222"/>
      <c r="L1380" s="228"/>
      <c r="M1380" s="229"/>
      <c r="N1380" s="230"/>
      <c r="O1380" s="230"/>
      <c r="P1380" s="230"/>
      <c r="Q1380" s="230"/>
      <c r="R1380" s="230"/>
      <c r="S1380" s="230"/>
      <c r="T1380" s="231"/>
      <c r="AT1380" s="232" t="s">
        <v>191</v>
      </c>
      <c r="AU1380" s="232" t="s">
        <v>85</v>
      </c>
      <c r="AV1380" s="13" t="s">
        <v>85</v>
      </c>
      <c r="AW1380" s="13" t="s">
        <v>32</v>
      </c>
      <c r="AX1380" s="13" t="s">
        <v>83</v>
      </c>
      <c r="AY1380" s="232" t="s">
        <v>182</v>
      </c>
    </row>
    <row r="1381" spans="1:65" s="2" customFormat="1" ht="21.75" customHeight="1">
      <c r="A1381" s="34"/>
      <c r="B1381" s="35"/>
      <c r="C1381" s="255" t="s">
        <v>2093</v>
      </c>
      <c r="D1381" s="255" t="s">
        <v>309</v>
      </c>
      <c r="E1381" s="256" t="s">
        <v>2094</v>
      </c>
      <c r="F1381" s="257" t="s">
        <v>2095</v>
      </c>
      <c r="G1381" s="258" t="s">
        <v>2086</v>
      </c>
      <c r="H1381" s="259">
        <v>1</v>
      </c>
      <c r="I1381" s="260"/>
      <c r="J1381" s="261">
        <f>ROUND(I1381*H1381,2)</f>
        <v>0</v>
      </c>
      <c r="K1381" s="257" t="s">
        <v>1</v>
      </c>
      <c r="L1381" s="262"/>
      <c r="M1381" s="263" t="s">
        <v>1</v>
      </c>
      <c r="N1381" s="264" t="s">
        <v>41</v>
      </c>
      <c r="O1381" s="71"/>
      <c r="P1381" s="217">
        <f>O1381*H1381</f>
        <v>0</v>
      </c>
      <c r="Q1381" s="217">
        <v>0.55000000000000004</v>
      </c>
      <c r="R1381" s="217">
        <f>Q1381*H1381</f>
        <v>0.55000000000000004</v>
      </c>
      <c r="S1381" s="217">
        <v>0</v>
      </c>
      <c r="T1381" s="218">
        <f>S1381*H1381</f>
        <v>0</v>
      </c>
      <c r="U1381" s="34"/>
      <c r="V1381" s="34"/>
      <c r="W1381" s="34"/>
      <c r="X1381" s="34"/>
      <c r="Y1381" s="34"/>
      <c r="Z1381" s="34"/>
      <c r="AA1381" s="34"/>
      <c r="AB1381" s="34"/>
      <c r="AC1381" s="34"/>
      <c r="AD1381" s="34"/>
      <c r="AE1381" s="34"/>
      <c r="AR1381" s="219" t="s">
        <v>380</v>
      </c>
      <c r="AT1381" s="219" t="s">
        <v>309</v>
      </c>
      <c r="AU1381" s="219" t="s">
        <v>85</v>
      </c>
      <c r="AY1381" s="17" t="s">
        <v>182</v>
      </c>
      <c r="BE1381" s="220">
        <f>IF(N1381="základní",J1381,0)</f>
        <v>0</v>
      </c>
      <c r="BF1381" s="220">
        <f>IF(N1381="snížená",J1381,0)</f>
        <v>0</v>
      </c>
      <c r="BG1381" s="220">
        <f>IF(N1381="zákl. přenesená",J1381,0)</f>
        <v>0</v>
      </c>
      <c r="BH1381" s="220">
        <f>IF(N1381="sníž. přenesená",J1381,0)</f>
        <v>0</v>
      </c>
      <c r="BI1381" s="220">
        <f>IF(N1381="nulová",J1381,0)</f>
        <v>0</v>
      </c>
      <c r="BJ1381" s="17" t="s">
        <v>83</v>
      </c>
      <c r="BK1381" s="220">
        <f>ROUND(I1381*H1381,2)</f>
        <v>0</v>
      </c>
      <c r="BL1381" s="17" t="s">
        <v>275</v>
      </c>
      <c r="BM1381" s="219" t="s">
        <v>2096</v>
      </c>
    </row>
    <row r="1382" spans="1:65" s="2" customFormat="1" ht="16.5" customHeight="1">
      <c r="A1382" s="34"/>
      <c r="B1382" s="35"/>
      <c r="C1382" s="208" t="s">
        <v>2097</v>
      </c>
      <c r="D1382" s="208" t="s">
        <v>184</v>
      </c>
      <c r="E1382" s="209" t="s">
        <v>2098</v>
      </c>
      <c r="F1382" s="210" t="s">
        <v>2099</v>
      </c>
      <c r="G1382" s="211" t="s">
        <v>360</v>
      </c>
      <c r="H1382" s="212">
        <v>6</v>
      </c>
      <c r="I1382" s="213"/>
      <c r="J1382" s="214">
        <f>ROUND(I1382*H1382,2)</f>
        <v>0</v>
      </c>
      <c r="K1382" s="210" t="s">
        <v>188</v>
      </c>
      <c r="L1382" s="39"/>
      <c r="M1382" s="215" t="s">
        <v>1</v>
      </c>
      <c r="N1382" s="216" t="s">
        <v>41</v>
      </c>
      <c r="O1382" s="71"/>
      <c r="P1382" s="217">
        <f>O1382*H1382</f>
        <v>0</v>
      </c>
      <c r="Q1382" s="217">
        <v>3.3899999999999998E-3</v>
      </c>
      <c r="R1382" s="217">
        <f>Q1382*H1382</f>
        <v>2.0339999999999997E-2</v>
      </c>
      <c r="S1382" s="217">
        <v>0</v>
      </c>
      <c r="T1382" s="218">
        <f>S1382*H1382</f>
        <v>0</v>
      </c>
      <c r="U1382" s="34"/>
      <c r="V1382" s="34"/>
      <c r="W1382" s="34"/>
      <c r="X1382" s="34"/>
      <c r="Y1382" s="34"/>
      <c r="Z1382" s="34"/>
      <c r="AA1382" s="34"/>
      <c r="AB1382" s="34"/>
      <c r="AC1382" s="34"/>
      <c r="AD1382" s="34"/>
      <c r="AE1382" s="34"/>
      <c r="AR1382" s="219" t="s">
        <v>275</v>
      </c>
      <c r="AT1382" s="219" t="s">
        <v>184</v>
      </c>
      <c r="AU1382" s="219" t="s">
        <v>85</v>
      </c>
      <c r="AY1382" s="17" t="s">
        <v>182</v>
      </c>
      <c r="BE1382" s="220">
        <f>IF(N1382="základní",J1382,0)</f>
        <v>0</v>
      </c>
      <c r="BF1382" s="220">
        <f>IF(N1382="snížená",J1382,0)</f>
        <v>0</v>
      </c>
      <c r="BG1382" s="220">
        <f>IF(N1382="zákl. přenesená",J1382,0)</f>
        <v>0</v>
      </c>
      <c r="BH1382" s="220">
        <f>IF(N1382="sníž. přenesená",J1382,0)</f>
        <v>0</v>
      </c>
      <c r="BI1382" s="220">
        <f>IF(N1382="nulová",J1382,0)</f>
        <v>0</v>
      </c>
      <c r="BJ1382" s="17" t="s">
        <v>83</v>
      </c>
      <c r="BK1382" s="220">
        <f>ROUND(I1382*H1382,2)</f>
        <v>0</v>
      </c>
      <c r="BL1382" s="17" t="s">
        <v>275</v>
      </c>
      <c r="BM1382" s="219" t="s">
        <v>2100</v>
      </c>
    </row>
    <row r="1383" spans="1:65" s="13" customFormat="1">
      <c r="B1383" s="221"/>
      <c r="C1383" s="222"/>
      <c r="D1383" s="223" t="s">
        <v>191</v>
      </c>
      <c r="E1383" s="224" t="s">
        <v>1</v>
      </c>
      <c r="F1383" s="225" t="s">
        <v>2101</v>
      </c>
      <c r="G1383" s="222"/>
      <c r="H1383" s="226">
        <v>6</v>
      </c>
      <c r="I1383" s="227"/>
      <c r="J1383" s="222"/>
      <c r="K1383" s="222"/>
      <c r="L1383" s="228"/>
      <c r="M1383" s="229"/>
      <c r="N1383" s="230"/>
      <c r="O1383" s="230"/>
      <c r="P1383" s="230"/>
      <c r="Q1383" s="230"/>
      <c r="R1383" s="230"/>
      <c r="S1383" s="230"/>
      <c r="T1383" s="231"/>
      <c r="AT1383" s="232" t="s">
        <v>191</v>
      </c>
      <c r="AU1383" s="232" t="s">
        <v>85</v>
      </c>
      <c r="AV1383" s="13" t="s">
        <v>85</v>
      </c>
      <c r="AW1383" s="13" t="s">
        <v>32</v>
      </c>
      <c r="AX1383" s="13" t="s">
        <v>83</v>
      </c>
      <c r="AY1383" s="232" t="s">
        <v>182</v>
      </c>
    </row>
    <row r="1384" spans="1:65" s="2" customFormat="1" ht="16.5" customHeight="1">
      <c r="A1384" s="34"/>
      <c r="B1384" s="35"/>
      <c r="C1384" s="255" t="s">
        <v>2102</v>
      </c>
      <c r="D1384" s="255" t="s">
        <v>309</v>
      </c>
      <c r="E1384" s="256" t="s">
        <v>2103</v>
      </c>
      <c r="F1384" s="257" t="s">
        <v>2104</v>
      </c>
      <c r="G1384" s="258" t="s">
        <v>360</v>
      </c>
      <c r="H1384" s="259">
        <v>6</v>
      </c>
      <c r="I1384" s="260"/>
      <c r="J1384" s="261">
        <f>ROUND(I1384*H1384,2)</f>
        <v>0</v>
      </c>
      <c r="K1384" s="257" t="s">
        <v>1</v>
      </c>
      <c r="L1384" s="262"/>
      <c r="M1384" s="263" t="s">
        <v>1</v>
      </c>
      <c r="N1384" s="264" t="s">
        <v>41</v>
      </c>
      <c r="O1384" s="71"/>
      <c r="P1384" s="217">
        <f>O1384*H1384</f>
        <v>0</v>
      </c>
      <c r="Q1384" s="217">
        <v>0.55000000000000004</v>
      </c>
      <c r="R1384" s="217">
        <f>Q1384*H1384</f>
        <v>3.3000000000000003</v>
      </c>
      <c r="S1384" s="217">
        <v>0</v>
      </c>
      <c r="T1384" s="218">
        <f>S1384*H1384</f>
        <v>0</v>
      </c>
      <c r="U1384" s="34"/>
      <c r="V1384" s="34"/>
      <c r="W1384" s="34"/>
      <c r="X1384" s="34"/>
      <c r="Y1384" s="34"/>
      <c r="Z1384" s="34"/>
      <c r="AA1384" s="34"/>
      <c r="AB1384" s="34"/>
      <c r="AC1384" s="34"/>
      <c r="AD1384" s="34"/>
      <c r="AE1384" s="34"/>
      <c r="AR1384" s="219" t="s">
        <v>380</v>
      </c>
      <c r="AT1384" s="219" t="s">
        <v>309</v>
      </c>
      <c r="AU1384" s="219" t="s">
        <v>85</v>
      </c>
      <c r="AY1384" s="17" t="s">
        <v>182</v>
      </c>
      <c r="BE1384" s="220">
        <f>IF(N1384="základní",J1384,0)</f>
        <v>0</v>
      </c>
      <c r="BF1384" s="220">
        <f>IF(N1384="snížená",J1384,0)</f>
        <v>0</v>
      </c>
      <c r="BG1384" s="220">
        <f>IF(N1384="zákl. přenesená",J1384,0)</f>
        <v>0</v>
      </c>
      <c r="BH1384" s="220">
        <f>IF(N1384="sníž. přenesená",J1384,0)</f>
        <v>0</v>
      </c>
      <c r="BI1384" s="220">
        <f>IF(N1384="nulová",J1384,0)</f>
        <v>0</v>
      </c>
      <c r="BJ1384" s="17" t="s">
        <v>83</v>
      </c>
      <c r="BK1384" s="220">
        <f>ROUND(I1384*H1384,2)</f>
        <v>0</v>
      </c>
      <c r="BL1384" s="17" t="s">
        <v>275</v>
      </c>
      <c r="BM1384" s="219" t="s">
        <v>2105</v>
      </c>
    </row>
    <row r="1385" spans="1:65" s="2" customFormat="1" ht="16.5" customHeight="1">
      <c r="A1385" s="34"/>
      <c r="B1385" s="35"/>
      <c r="C1385" s="208" t="s">
        <v>2106</v>
      </c>
      <c r="D1385" s="208" t="s">
        <v>184</v>
      </c>
      <c r="E1385" s="209" t="s">
        <v>2107</v>
      </c>
      <c r="F1385" s="210" t="s">
        <v>2108</v>
      </c>
      <c r="G1385" s="211" t="s">
        <v>360</v>
      </c>
      <c r="H1385" s="212">
        <v>35</v>
      </c>
      <c r="I1385" s="213"/>
      <c r="J1385" s="214">
        <f>ROUND(I1385*H1385,2)</f>
        <v>0</v>
      </c>
      <c r="K1385" s="210" t="s">
        <v>188</v>
      </c>
      <c r="L1385" s="39"/>
      <c r="M1385" s="215" t="s">
        <v>1</v>
      </c>
      <c r="N1385" s="216" t="s">
        <v>41</v>
      </c>
      <c r="O1385" s="71"/>
      <c r="P1385" s="217">
        <f>O1385*H1385</f>
        <v>0</v>
      </c>
      <c r="Q1385" s="217">
        <v>8.0000000000000007E-5</v>
      </c>
      <c r="R1385" s="217">
        <f>Q1385*H1385</f>
        <v>2.8000000000000004E-3</v>
      </c>
      <c r="S1385" s="217">
        <v>0</v>
      </c>
      <c r="T1385" s="218">
        <f>S1385*H1385</f>
        <v>0</v>
      </c>
      <c r="U1385" s="34"/>
      <c r="V1385" s="34"/>
      <c r="W1385" s="34"/>
      <c r="X1385" s="34"/>
      <c r="Y1385" s="34"/>
      <c r="Z1385" s="34"/>
      <c r="AA1385" s="34"/>
      <c r="AB1385" s="34"/>
      <c r="AC1385" s="34"/>
      <c r="AD1385" s="34"/>
      <c r="AE1385" s="34"/>
      <c r="AR1385" s="219" t="s">
        <v>275</v>
      </c>
      <c r="AT1385" s="219" t="s">
        <v>184</v>
      </c>
      <c r="AU1385" s="219" t="s">
        <v>85</v>
      </c>
      <c r="AY1385" s="17" t="s">
        <v>182</v>
      </c>
      <c r="BE1385" s="220">
        <f>IF(N1385="základní",J1385,0)</f>
        <v>0</v>
      </c>
      <c r="BF1385" s="220">
        <f>IF(N1385="snížená",J1385,0)</f>
        <v>0</v>
      </c>
      <c r="BG1385" s="220">
        <f>IF(N1385="zákl. přenesená",J1385,0)</f>
        <v>0</v>
      </c>
      <c r="BH1385" s="220">
        <f>IF(N1385="sníž. přenesená",J1385,0)</f>
        <v>0</v>
      </c>
      <c r="BI1385" s="220">
        <f>IF(N1385="nulová",J1385,0)</f>
        <v>0</v>
      </c>
      <c r="BJ1385" s="17" t="s">
        <v>83</v>
      </c>
      <c r="BK1385" s="220">
        <f>ROUND(I1385*H1385,2)</f>
        <v>0</v>
      </c>
      <c r="BL1385" s="17" t="s">
        <v>275</v>
      </c>
      <c r="BM1385" s="219" t="s">
        <v>2109</v>
      </c>
    </row>
    <row r="1386" spans="1:65" s="13" customFormat="1">
      <c r="B1386" s="221"/>
      <c r="C1386" s="222"/>
      <c r="D1386" s="223" t="s">
        <v>191</v>
      </c>
      <c r="E1386" s="224" t="s">
        <v>1</v>
      </c>
      <c r="F1386" s="225" t="s">
        <v>2110</v>
      </c>
      <c r="G1386" s="222"/>
      <c r="H1386" s="226">
        <v>35</v>
      </c>
      <c r="I1386" s="227"/>
      <c r="J1386" s="222"/>
      <c r="K1386" s="222"/>
      <c r="L1386" s="228"/>
      <c r="M1386" s="229"/>
      <c r="N1386" s="230"/>
      <c r="O1386" s="230"/>
      <c r="P1386" s="230"/>
      <c r="Q1386" s="230"/>
      <c r="R1386" s="230"/>
      <c r="S1386" s="230"/>
      <c r="T1386" s="231"/>
      <c r="AT1386" s="232" t="s">
        <v>191</v>
      </c>
      <c r="AU1386" s="232" t="s">
        <v>85</v>
      </c>
      <c r="AV1386" s="13" t="s">
        <v>85</v>
      </c>
      <c r="AW1386" s="13" t="s">
        <v>32</v>
      </c>
      <c r="AX1386" s="13" t="s">
        <v>83</v>
      </c>
      <c r="AY1386" s="232" t="s">
        <v>182</v>
      </c>
    </row>
    <row r="1387" spans="1:65" s="2" customFormat="1" ht="16.5" customHeight="1">
      <c r="A1387" s="34"/>
      <c r="B1387" s="35"/>
      <c r="C1387" s="208" t="s">
        <v>2111</v>
      </c>
      <c r="D1387" s="208" t="s">
        <v>184</v>
      </c>
      <c r="E1387" s="209" t="s">
        <v>2112</v>
      </c>
      <c r="F1387" s="210" t="s">
        <v>2113</v>
      </c>
      <c r="G1387" s="211" t="s">
        <v>331</v>
      </c>
      <c r="H1387" s="212">
        <v>0.878</v>
      </c>
      <c r="I1387" s="213"/>
      <c r="J1387" s="214">
        <f>ROUND(I1387*H1387,2)</f>
        <v>0</v>
      </c>
      <c r="K1387" s="210" t="s">
        <v>188</v>
      </c>
      <c r="L1387" s="39"/>
      <c r="M1387" s="215" t="s">
        <v>1</v>
      </c>
      <c r="N1387" s="216" t="s">
        <v>41</v>
      </c>
      <c r="O1387" s="71"/>
      <c r="P1387" s="217">
        <f>O1387*H1387</f>
        <v>0</v>
      </c>
      <c r="Q1387" s="217">
        <v>0</v>
      </c>
      <c r="R1387" s="217">
        <f>Q1387*H1387</f>
        <v>0</v>
      </c>
      <c r="S1387" s="217">
        <v>7.0000000000000001E-3</v>
      </c>
      <c r="T1387" s="218">
        <f>S1387*H1387</f>
        <v>6.1460000000000004E-3</v>
      </c>
      <c r="U1387" s="34"/>
      <c r="V1387" s="34"/>
      <c r="W1387" s="34"/>
      <c r="X1387" s="34"/>
      <c r="Y1387" s="34"/>
      <c r="Z1387" s="34"/>
      <c r="AA1387" s="34"/>
      <c r="AB1387" s="34"/>
      <c r="AC1387" s="34"/>
      <c r="AD1387" s="34"/>
      <c r="AE1387" s="34"/>
      <c r="AR1387" s="219" t="s">
        <v>275</v>
      </c>
      <c r="AT1387" s="219" t="s">
        <v>184</v>
      </c>
      <c r="AU1387" s="219" t="s">
        <v>85</v>
      </c>
      <c r="AY1387" s="17" t="s">
        <v>182</v>
      </c>
      <c r="BE1387" s="220">
        <f>IF(N1387="základní",J1387,0)</f>
        <v>0</v>
      </c>
      <c r="BF1387" s="220">
        <f>IF(N1387="snížená",J1387,0)</f>
        <v>0</v>
      </c>
      <c r="BG1387" s="220">
        <f>IF(N1387="zákl. přenesená",J1387,0)</f>
        <v>0</v>
      </c>
      <c r="BH1387" s="220">
        <f>IF(N1387="sníž. přenesená",J1387,0)</f>
        <v>0</v>
      </c>
      <c r="BI1387" s="220">
        <f>IF(N1387="nulová",J1387,0)</f>
        <v>0</v>
      </c>
      <c r="BJ1387" s="17" t="s">
        <v>83</v>
      </c>
      <c r="BK1387" s="220">
        <f>ROUND(I1387*H1387,2)</f>
        <v>0</v>
      </c>
      <c r="BL1387" s="17" t="s">
        <v>275</v>
      </c>
      <c r="BM1387" s="219" t="s">
        <v>2114</v>
      </c>
    </row>
    <row r="1388" spans="1:65" s="13" customFormat="1">
      <c r="B1388" s="221"/>
      <c r="C1388" s="222"/>
      <c r="D1388" s="223" t="s">
        <v>191</v>
      </c>
      <c r="E1388" s="224" t="s">
        <v>1</v>
      </c>
      <c r="F1388" s="225" t="s">
        <v>2115</v>
      </c>
      <c r="G1388" s="222"/>
      <c r="H1388" s="226">
        <v>0.878</v>
      </c>
      <c r="I1388" s="227"/>
      <c r="J1388" s="222"/>
      <c r="K1388" s="222"/>
      <c r="L1388" s="228"/>
      <c r="M1388" s="229"/>
      <c r="N1388" s="230"/>
      <c r="O1388" s="230"/>
      <c r="P1388" s="230"/>
      <c r="Q1388" s="230"/>
      <c r="R1388" s="230"/>
      <c r="S1388" s="230"/>
      <c r="T1388" s="231"/>
      <c r="AT1388" s="232" t="s">
        <v>191</v>
      </c>
      <c r="AU1388" s="232" t="s">
        <v>85</v>
      </c>
      <c r="AV1388" s="13" t="s">
        <v>85</v>
      </c>
      <c r="AW1388" s="13" t="s">
        <v>32</v>
      </c>
      <c r="AX1388" s="13" t="s">
        <v>76</v>
      </c>
      <c r="AY1388" s="232" t="s">
        <v>182</v>
      </c>
    </row>
    <row r="1389" spans="1:65" s="15" customFormat="1">
      <c r="B1389" s="244"/>
      <c r="C1389" s="245"/>
      <c r="D1389" s="223" t="s">
        <v>191</v>
      </c>
      <c r="E1389" s="246" t="s">
        <v>1</v>
      </c>
      <c r="F1389" s="247" t="s">
        <v>202</v>
      </c>
      <c r="G1389" s="245"/>
      <c r="H1389" s="248">
        <v>0.878</v>
      </c>
      <c r="I1389" s="249"/>
      <c r="J1389" s="245"/>
      <c r="K1389" s="245"/>
      <c r="L1389" s="250"/>
      <c r="M1389" s="251"/>
      <c r="N1389" s="252"/>
      <c r="O1389" s="252"/>
      <c r="P1389" s="252"/>
      <c r="Q1389" s="252"/>
      <c r="R1389" s="252"/>
      <c r="S1389" s="252"/>
      <c r="T1389" s="253"/>
      <c r="AT1389" s="254" t="s">
        <v>191</v>
      </c>
      <c r="AU1389" s="254" t="s">
        <v>85</v>
      </c>
      <c r="AV1389" s="15" t="s">
        <v>189</v>
      </c>
      <c r="AW1389" s="15" t="s">
        <v>32</v>
      </c>
      <c r="AX1389" s="15" t="s">
        <v>83</v>
      </c>
      <c r="AY1389" s="254" t="s">
        <v>182</v>
      </c>
    </row>
    <row r="1390" spans="1:65" s="2" customFormat="1" ht="16.5" customHeight="1">
      <c r="A1390" s="34"/>
      <c r="B1390" s="35"/>
      <c r="C1390" s="208" t="s">
        <v>2116</v>
      </c>
      <c r="D1390" s="208" t="s">
        <v>184</v>
      </c>
      <c r="E1390" s="209" t="s">
        <v>2117</v>
      </c>
      <c r="F1390" s="210" t="s">
        <v>2118</v>
      </c>
      <c r="G1390" s="211" t="s">
        <v>360</v>
      </c>
      <c r="H1390" s="212">
        <v>10.199999999999999</v>
      </c>
      <c r="I1390" s="213"/>
      <c r="J1390" s="214">
        <f>ROUND(I1390*H1390,2)</f>
        <v>0</v>
      </c>
      <c r="K1390" s="210" t="s">
        <v>188</v>
      </c>
      <c r="L1390" s="39"/>
      <c r="M1390" s="215" t="s">
        <v>1</v>
      </c>
      <c r="N1390" s="216" t="s">
        <v>41</v>
      </c>
      <c r="O1390" s="71"/>
      <c r="P1390" s="217">
        <f>O1390*H1390</f>
        <v>0</v>
      </c>
      <c r="Q1390" s="217">
        <v>0</v>
      </c>
      <c r="R1390" s="217">
        <f>Q1390*H1390</f>
        <v>0</v>
      </c>
      <c r="S1390" s="217">
        <v>4.4000000000000003E-3</v>
      </c>
      <c r="T1390" s="218">
        <f>S1390*H1390</f>
        <v>4.4879999999999996E-2</v>
      </c>
      <c r="U1390" s="34"/>
      <c r="V1390" s="34"/>
      <c r="W1390" s="34"/>
      <c r="X1390" s="34"/>
      <c r="Y1390" s="34"/>
      <c r="Z1390" s="34"/>
      <c r="AA1390" s="34"/>
      <c r="AB1390" s="34"/>
      <c r="AC1390" s="34"/>
      <c r="AD1390" s="34"/>
      <c r="AE1390" s="34"/>
      <c r="AR1390" s="219" t="s">
        <v>275</v>
      </c>
      <c r="AT1390" s="219" t="s">
        <v>184</v>
      </c>
      <c r="AU1390" s="219" t="s">
        <v>85</v>
      </c>
      <c r="AY1390" s="17" t="s">
        <v>182</v>
      </c>
      <c r="BE1390" s="220">
        <f>IF(N1390="základní",J1390,0)</f>
        <v>0</v>
      </c>
      <c r="BF1390" s="220">
        <f>IF(N1390="snížená",J1390,0)</f>
        <v>0</v>
      </c>
      <c r="BG1390" s="220">
        <f>IF(N1390="zákl. přenesená",J1390,0)</f>
        <v>0</v>
      </c>
      <c r="BH1390" s="220">
        <f>IF(N1390="sníž. přenesená",J1390,0)</f>
        <v>0</v>
      </c>
      <c r="BI1390" s="220">
        <f>IF(N1390="nulová",J1390,0)</f>
        <v>0</v>
      </c>
      <c r="BJ1390" s="17" t="s">
        <v>83</v>
      </c>
      <c r="BK1390" s="220">
        <f>ROUND(I1390*H1390,2)</f>
        <v>0</v>
      </c>
      <c r="BL1390" s="17" t="s">
        <v>275</v>
      </c>
      <c r="BM1390" s="219" t="s">
        <v>2119</v>
      </c>
    </row>
    <row r="1391" spans="1:65" s="13" customFormat="1">
      <c r="B1391" s="221"/>
      <c r="C1391" s="222"/>
      <c r="D1391" s="223" t="s">
        <v>191</v>
      </c>
      <c r="E1391" s="224" t="s">
        <v>1</v>
      </c>
      <c r="F1391" s="225" t="s">
        <v>2120</v>
      </c>
      <c r="G1391" s="222"/>
      <c r="H1391" s="226">
        <v>2.4</v>
      </c>
      <c r="I1391" s="227"/>
      <c r="J1391" s="222"/>
      <c r="K1391" s="222"/>
      <c r="L1391" s="228"/>
      <c r="M1391" s="229"/>
      <c r="N1391" s="230"/>
      <c r="O1391" s="230"/>
      <c r="P1391" s="230"/>
      <c r="Q1391" s="230"/>
      <c r="R1391" s="230"/>
      <c r="S1391" s="230"/>
      <c r="T1391" s="231"/>
      <c r="AT1391" s="232" t="s">
        <v>191</v>
      </c>
      <c r="AU1391" s="232" t="s">
        <v>85</v>
      </c>
      <c r="AV1391" s="13" t="s">
        <v>85</v>
      </c>
      <c r="AW1391" s="13" t="s">
        <v>32</v>
      </c>
      <c r="AX1391" s="13" t="s">
        <v>76</v>
      </c>
      <c r="AY1391" s="232" t="s">
        <v>182</v>
      </c>
    </row>
    <row r="1392" spans="1:65" s="13" customFormat="1">
      <c r="B1392" s="221"/>
      <c r="C1392" s="222"/>
      <c r="D1392" s="223" t="s">
        <v>191</v>
      </c>
      <c r="E1392" s="224" t="s">
        <v>1</v>
      </c>
      <c r="F1392" s="225" t="s">
        <v>2121</v>
      </c>
      <c r="G1392" s="222"/>
      <c r="H1392" s="226">
        <v>7.8</v>
      </c>
      <c r="I1392" s="227"/>
      <c r="J1392" s="222"/>
      <c r="K1392" s="222"/>
      <c r="L1392" s="228"/>
      <c r="M1392" s="229"/>
      <c r="N1392" s="230"/>
      <c r="O1392" s="230"/>
      <c r="P1392" s="230"/>
      <c r="Q1392" s="230"/>
      <c r="R1392" s="230"/>
      <c r="S1392" s="230"/>
      <c r="T1392" s="231"/>
      <c r="AT1392" s="232" t="s">
        <v>191</v>
      </c>
      <c r="AU1392" s="232" t="s">
        <v>85</v>
      </c>
      <c r="AV1392" s="13" t="s">
        <v>85</v>
      </c>
      <c r="AW1392" s="13" t="s">
        <v>32</v>
      </c>
      <c r="AX1392" s="13" t="s">
        <v>76</v>
      </c>
      <c r="AY1392" s="232" t="s">
        <v>182</v>
      </c>
    </row>
    <row r="1393" spans="1:65" s="15" customFormat="1">
      <c r="B1393" s="244"/>
      <c r="C1393" s="245"/>
      <c r="D1393" s="223" t="s">
        <v>191</v>
      </c>
      <c r="E1393" s="246" t="s">
        <v>1</v>
      </c>
      <c r="F1393" s="247" t="s">
        <v>202</v>
      </c>
      <c r="G1393" s="245"/>
      <c r="H1393" s="248">
        <v>10.199999999999999</v>
      </c>
      <c r="I1393" s="249"/>
      <c r="J1393" s="245"/>
      <c r="K1393" s="245"/>
      <c r="L1393" s="250"/>
      <c r="M1393" s="251"/>
      <c r="N1393" s="252"/>
      <c r="O1393" s="252"/>
      <c r="P1393" s="252"/>
      <c r="Q1393" s="252"/>
      <c r="R1393" s="252"/>
      <c r="S1393" s="252"/>
      <c r="T1393" s="253"/>
      <c r="AT1393" s="254" t="s">
        <v>191</v>
      </c>
      <c r="AU1393" s="254" t="s">
        <v>85</v>
      </c>
      <c r="AV1393" s="15" t="s">
        <v>189</v>
      </c>
      <c r="AW1393" s="15" t="s">
        <v>32</v>
      </c>
      <c r="AX1393" s="15" t="s">
        <v>83</v>
      </c>
      <c r="AY1393" s="254" t="s">
        <v>182</v>
      </c>
    </row>
    <row r="1394" spans="1:65" s="2" customFormat="1" ht="16.5" customHeight="1">
      <c r="A1394" s="34"/>
      <c r="B1394" s="35"/>
      <c r="C1394" s="208" t="s">
        <v>2122</v>
      </c>
      <c r="D1394" s="208" t="s">
        <v>184</v>
      </c>
      <c r="E1394" s="209" t="s">
        <v>2123</v>
      </c>
      <c r="F1394" s="210" t="s">
        <v>2124</v>
      </c>
      <c r="G1394" s="211" t="s">
        <v>187</v>
      </c>
      <c r="H1394" s="212">
        <v>1.0469999999999999</v>
      </c>
      <c r="I1394" s="213"/>
      <c r="J1394" s="214">
        <f>ROUND(I1394*H1394,2)</f>
        <v>0</v>
      </c>
      <c r="K1394" s="210" t="s">
        <v>188</v>
      </c>
      <c r="L1394" s="39"/>
      <c r="M1394" s="215" t="s">
        <v>1</v>
      </c>
      <c r="N1394" s="216" t="s">
        <v>41</v>
      </c>
      <c r="O1394" s="71"/>
      <c r="P1394" s="217">
        <f>O1394*H1394</f>
        <v>0</v>
      </c>
      <c r="Q1394" s="217">
        <v>2.3369999999999998E-2</v>
      </c>
      <c r="R1394" s="217">
        <f>Q1394*H1394</f>
        <v>2.4468389999999996E-2</v>
      </c>
      <c r="S1394" s="217">
        <v>0</v>
      </c>
      <c r="T1394" s="218">
        <f>S1394*H1394</f>
        <v>0</v>
      </c>
      <c r="U1394" s="34"/>
      <c r="V1394" s="34"/>
      <c r="W1394" s="34"/>
      <c r="X1394" s="34"/>
      <c r="Y1394" s="34"/>
      <c r="Z1394" s="34"/>
      <c r="AA1394" s="34"/>
      <c r="AB1394" s="34"/>
      <c r="AC1394" s="34"/>
      <c r="AD1394" s="34"/>
      <c r="AE1394" s="34"/>
      <c r="AR1394" s="219" t="s">
        <v>275</v>
      </c>
      <c r="AT1394" s="219" t="s">
        <v>184</v>
      </c>
      <c r="AU1394" s="219" t="s">
        <v>85</v>
      </c>
      <c r="AY1394" s="17" t="s">
        <v>182</v>
      </c>
      <c r="BE1394" s="220">
        <f>IF(N1394="základní",J1394,0)</f>
        <v>0</v>
      </c>
      <c r="BF1394" s="220">
        <f>IF(N1394="snížená",J1394,0)</f>
        <v>0</v>
      </c>
      <c r="BG1394" s="220">
        <f>IF(N1394="zákl. přenesená",J1394,0)</f>
        <v>0</v>
      </c>
      <c r="BH1394" s="220">
        <f>IF(N1394="sníž. přenesená",J1394,0)</f>
        <v>0</v>
      </c>
      <c r="BI1394" s="220">
        <f>IF(N1394="nulová",J1394,0)</f>
        <v>0</v>
      </c>
      <c r="BJ1394" s="17" t="s">
        <v>83</v>
      </c>
      <c r="BK1394" s="220">
        <f>ROUND(I1394*H1394,2)</f>
        <v>0</v>
      </c>
      <c r="BL1394" s="17" t="s">
        <v>275</v>
      </c>
      <c r="BM1394" s="219" t="s">
        <v>2125</v>
      </c>
    </row>
    <row r="1395" spans="1:65" s="13" customFormat="1">
      <c r="B1395" s="221"/>
      <c r="C1395" s="222"/>
      <c r="D1395" s="223" t="s">
        <v>191</v>
      </c>
      <c r="E1395" s="224" t="s">
        <v>1</v>
      </c>
      <c r="F1395" s="225" t="s">
        <v>2126</v>
      </c>
      <c r="G1395" s="222"/>
      <c r="H1395" s="226">
        <v>1.0469999999999999</v>
      </c>
      <c r="I1395" s="227"/>
      <c r="J1395" s="222"/>
      <c r="K1395" s="222"/>
      <c r="L1395" s="228"/>
      <c r="M1395" s="229"/>
      <c r="N1395" s="230"/>
      <c r="O1395" s="230"/>
      <c r="P1395" s="230"/>
      <c r="Q1395" s="230"/>
      <c r="R1395" s="230"/>
      <c r="S1395" s="230"/>
      <c r="T1395" s="231"/>
      <c r="AT1395" s="232" t="s">
        <v>191</v>
      </c>
      <c r="AU1395" s="232" t="s">
        <v>85</v>
      </c>
      <c r="AV1395" s="13" t="s">
        <v>85</v>
      </c>
      <c r="AW1395" s="13" t="s">
        <v>32</v>
      </c>
      <c r="AX1395" s="13" t="s">
        <v>83</v>
      </c>
      <c r="AY1395" s="232" t="s">
        <v>182</v>
      </c>
    </row>
    <row r="1396" spans="1:65" s="2" customFormat="1" ht="16.5" customHeight="1">
      <c r="A1396" s="34"/>
      <c r="B1396" s="35"/>
      <c r="C1396" s="208" t="s">
        <v>2127</v>
      </c>
      <c r="D1396" s="208" t="s">
        <v>184</v>
      </c>
      <c r="E1396" s="209" t="s">
        <v>2128</v>
      </c>
      <c r="F1396" s="210" t="s">
        <v>2129</v>
      </c>
      <c r="G1396" s="211" t="s">
        <v>360</v>
      </c>
      <c r="H1396" s="212">
        <v>165</v>
      </c>
      <c r="I1396" s="213"/>
      <c r="J1396" s="214">
        <f>ROUND(I1396*H1396,2)</f>
        <v>0</v>
      </c>
      <c r="K1396" s="210" t="s">
        <v>188</v>
      </c>
      <c r="L1396" s="39"/>
      <c r="M1396" s="215" t="s">
        <v>1</v>
      </c>
      <c r="N1396" s="216" t="s">
        <v>41</v>
      </c>
      <c r="O1396" s="71"/>
      <c r="P1396" s="217">
        <f>O1396*H1396</f>
        <v>0</v>
      </c>
      <c r="Q1396" s="217">
        <v>1.0000000000000001E-5</v>
      </c>
      <c r="R1396" s="217">
        <f>Q1396*H1396</f>
        <v>1.6500000000000002E-3</v>
      </c>
      <c r="S1396" s="217">
        <v>0</v>
      </c>
      <c r="T1396" s="218">
        <f>S1396*H1396</f>
        <v>0</v>
      </c>
      <c r="U1396" s="34"/>
      <c r="V1396" s="34"/>
      <c r="W1396" s="34"/>
      <c r="X1396" s="34"/>
      <c r="Y1396" s="34"/>
      <c r="Z1396" s="34"/>
      <c r="AA1396" s="34"/>
      <c r="AB1396" s="34"/>
      <c r="AC1396" s="34"/>
      <c r="AD1396" s="34"/>
      <c r="AE1396" s="34"/>
      <c r="AR1396" s="219" t="s">
        <v>275</v>
      </c>
      <c r="AT1396" s="219" t="s">
        <v>184</v>
      </c>
      <c r="AU1396" s="219" t="s">
        <v>85</v>
      </c>
      <c r="AY1396" s="17" t="s">
        <v>182</v>
      </c>
      <c r="BE1396" s="220">
        <f>IF(N1396="základní",J1396,0)</f>
        <v>0</v>
      </c>
      <c r="BF1396" s="220">
        <f>IF(N1396="snížená",J1396,0)</f>
        <v>0</v>
      </c>
      <c r="BG1396" s="220">
        <f>IF(N1396="zákl. přenesená",J1396,0)</f>
        <v>0</v>
      </c>
      <c r="BH1396" s="220">
        <f>IF(N1396="sníž. přenesená",J1396,0)</f>
        <v>0</v>
      </c>
      <c r="BI1396" s="220">
        <f>IF(N1396="nulová",J1396,0)</f>
        <v>0</v>
      </c>
      <c r="BJ1396" s="17" t="s">
        <v>83</v>
      </c>
      <c r="BK1396" s="220">
        <f>ROUND(I1396*H1396,2)</f>
        <v>0</v>
      </c>
      <c r="BL1396" s="17" t="s">
        <v>275</v>
      </c>
      <c r="BM1396" s="219" t="s">
        <v>2130</v>
      </c>
    </row>
    <row r="1397" spans="1:65" s="13" customFormat="1">
      <c r="B1397" s="221"/>
      <c r="C1397" s="222"/>
      <c r="D1397" s="223" t="s">
        <v>191</v>
      </c>
      <c r="E1397" s="224" t="s">
        <v>1</v>
      </c>
      <c r="F1397" s="225" t="s">
        <v>2131</v>
      </c>
      <c r="G1397" s="222"/>
      <c r="H1397" s="226">
        <v>60</v>
      </c>
      <c r="I1397" s="227"/>
      <c r="J1397" s="222"/>
      <c r="K1397" s="222"/>
      <c r="L1397" s="228"/>
      <c r="M1397" s="229"/>
      <c r="N1397" s="230"/>
      <c r="O1397" s="230"/>
      <c r="P1397" s="230"/>
      <c r="Q1397" s="230"/>
      <c r="R1397" s="230"/>
      <c r="S1397" s="230"/>
      <c r="T1397" s="231"/>
      <c r="AT1397" s="232" t="s">
        <v>191</v>
      </c>
      <c r="AU1397" s="232" t="s">
        <v>85</v>
      </c>
      <c r="AV1397" s="13" t="s">
        <v>85</v>
      </c>
      <c r="AW1397" s="13" t="s">
        <v>32</v>
      </c>
      <c r="AX1397" s="13" t="s">
        <v>76</v>
      </c>
      <c r="AY1397" s="232" t="s">
        <v>182</v>
      </c>
    </row>
    <row r="1398" spans="1:65" s="13" customFormat="1">
      <c r="B1398" s="221"/>
      <c r="C1398" s="222"/>
      <c r="D1398" s="223" t="s">
        <v>191</v>
      </c>
      <c r="E1398" s="224" t="s">
        <v>1</v>
      </c>
      <c r="F1398" s="225" t="s">
        <v>2132</v>
      </c>
      <c r="G1398" s="222"/>
      <c r="H1398" s="226">
        <v>15</v>
      </c>
      <c r="I1398" s="227"/>
      <c r="J1398" s="222"/>
      <c r="K1398" s="222"/>
      <c r="L1398" s="228"/>
      <c r="M1398" s="229"/>
      <c r="N1398" s="230"/>
      <c r="O1398" s="230"/>
      <c r="P1398" s="230"/>
      <c r="Q1398" s="230"/>
      <c r="R1398" s="230"/>
      <c r="S1398" s="230"/>
      <c r="T1398" s="231"/>
      <c r="AT1398" s="232" t="s">
        <v>191</v>
      </c>
      <c r="AU1398" s="232" t="s">
        <v>85</v>
      </c>
      <c r="AV1398" s="13" t="s">
        <v>85</v>
      </c>
      <c r="AW1398" s="13" t="s">
        <v>32</v>
      </c>
      <c r="AX1398" s="13" t="s">
        <v>76</v>
      </c>
      <c r="AY1398" s="232" t="s">
        <v>182</v>
      </c>
    </row>
    <row r="1399" spans="1:65" s="13" customFormat="1">
      <c r="B1399" s="221"/>
      <c r="C1399" s="222"/>
      <c r="D1399" s="223" t="s">
        <v>191</v>
      </c>
      <c r="E1399" s="224" t="s">
        <v>1</v>
      </c>
      <c r="F1399" s="225" t="s">
        <v>2133</v>
      </c>
      <c r="G1399" s="222"/>
      <c r="H1399" s="226">
        <v>24</v>
      </c>
      <c r="I1399" s="227"/>
      <c r="J1399" s="222"/>
      <c r="K1399" s="222"/>
      <c r="L1399" s="228"/>
      <c r="M1399" s="229"/>
      <c r="N1399" s="230"/>
      <c r="O1399" s="230"/>
      <c r="P1399" s="230"/>
      <c r="Q1399" s="230"/>
      <c r="R1399" s="230"/>
      <c r="S1399" s="230"/>
      <c r="T1399" s="231"/>
      <c r="AT1399" s="232" t="s">
        <v>191</v>
      </c>
      <c r="AU1399" s="232" t="s">
        <v>85</v>
      </c>
      <c r="AV1399" s="13" t="s">
        <v>85</v>
      </c>
      <c r="AW1399" s="13" t="s">
        <v>32</v>
      </c>
      <c r="AX1399" s="13" t="s">
        <v>76</v>
      </c>
      <c r="AY1399" s="232" t="s">
        <v>182</v>
      </c>
    </row>
    <row r="1400" spans="1:65" s="13" customFormat="1">
      <c r="B1400" s="221"/>
      <c r="C1400" s="222"/>
      <c r="D1400" s="223" t="s">
        <v>191</v>
      </c>
      <c r="E1400" s="224" t="s">
        <v>1</v>
      </c>
      <c r="F1400" s="225" t="s">
        <v>2134</v>
      </c>
      <c r="G1400" s="222"/>
      <c r="H1400" s="226">
        <v>16</v>
      </c>
      <c r="I1400" s="227"/>
      <c r="J1400" s="222"/>
      <c r="K1400" s="222"/>
      <c r="L1400" s="228"/>
      <c r="M1400" s="229"/>
      <c r="N1400" s="230"/>
      <c r="O1400" s="230"/>
      <c r="P1400" s="230"/>
      <c r="Q1400" s="230"/>
      <c r="R1400" s="230"/>
      <c r="S1400" s="230"/>
      <c r="T1400" s="231"/>
      <c r="AT1400" s="232" t="s">
        <v>191</v>
      </c>
      <c r="AU1400" s="232" t="s">
        <v>85</v>
      </c>
      <c r="AV1400" s="13" t="s">
        <v>85</v>
      </c>
      <c r="AW1400" s="13" t="s">
        <v>32</v>
      </c>
      <c r="AX1400" s="13" t="s">
        <v>76</v>
      </c>
      <c r="AY1400" s="232" t="s">
        <v>182</v>
      </c>
    </row>
    <row r="1401" spans="1:65" s="13" customFormat="1">
      <c r="B1401" s="221"/>
      <c r="C1401" s="222"/>
      <c r="D1401" s="223" t="s">
        <v>191</v>
      </c>
      <c r="E1401" s="224" t="s">
        <v>1</v>
      </c>
      <c r="F1401" s="225" t="s">
        <v>2135</v>
      </c>
      <c r="G1401" s="222"/>
      <c r="H1401" s="226">
        <v>50</v>
      </c>
      <c r="I1401" s="227"/>
      <c r="J1401" s="222"/>
      <c r="K1401" s="222"/>
      <c r="L1401" s="228"/>
      <c r="M1401" s="229"/>
      <c r="N1401" s="230"/>
      <c r="O1401" s="230"/>
      <c r="P1401" s="230"/>
      <c r="Q1401" s="230"/>
      <c r="R1401" s="230"/>
      <c r="S1401" s="230"/>
      <c r="T1401" s="231"/>
      <c r="AT1401" s="232" t="s">
        <v>191</v>
      </c>
      <c r="AU1401" s="232" t="s">
        <v>85</v>
      </c>
      <c r="AV1401" s="13" t="s">
        <v>85</v>
      </c>
      <c r="AW1401" s="13" t="s">
        <v>32</v>
      </c>
      <c r="AX1401" s="13" t="s">
        <v>76</v>
      </c>
      <c r="AY1401" s="232" t="s">
        <v>182</v>
      </c>
    </row>
    <row r="1402" spans="1:65" s="15" customFormat="1">
      <c r="B1402" s="244"/>
      <c r="C1402" s="245"/>
      <c r="D1402" s="223" t="s">
        <v>191</v>
      </c>
      <c r="E1402" s="246" t="s">
        <v>1</v>
      </c>
      <c r="F1402" s="247" t="s">
        <v>2136</v>
      </c>
      <c r="G1402" s="245"/>
      <c r="H1402" s="248">
        <v>165</v>
      </c>
      <c r="I1402" s="249"/>
      <c r="J1402" s="245"/>
      <c r="K1402" s="245"/>
      <c r="L1402" s="250"/>
      <c r="M1402" s="251"/>
      <c r="N1402" s="252"/>
      <c r="O1402" s="252"/>
      <c r="P1402" s="252"/>
      <c r="Q1402" s="252"/>
      <c r="R1402" s="252"/>
      <c r="S1402" s="252"/>
      <c r="T1402" s="253"/>
      <c r="AT1402" s="254" t="s">
        <v>191</v>
      </c>
      <c r="AU1402" s="254" t="s">
        <v>85</v>
      </c>
      <c r="AV1402" s="15" t="s">
        <v>189</v>
      </c>
      <c r="AW1402" s="15" t="s">
        <v>32</v>
      </c>
      <c r="AX1402" s="15" t="s">
        <v>83</v>
      </c>
      <c r="AY1402" s="254" t="s">
        <v>182</v>
      </c>
    </row>
    <row r="1403" spans="1:65" s="2" customFormat="1" ht="16.5" customHeight="1">
      <c r="A1403" s="34"/>
      <c r="B1403" s="35"/>
      <c r="C1403" s="255" t="s">
        <v>2137</v>
      </c>
      <c r="D1403" s="255" t="s">
        <v>309</v>
      </c>
      <c r="E1403" s="256" t="s">
        <v>2138</v>
      </c>
      <c r="F1403" s="257" t="s">
        <v>2139</v>
      </c>
      <c r="G1403" s="258" t="s">
        <v>187</v>
      </c>
      <c r="H1403" s="259">
        <v>0.312</v>
      </c>
      <c r="I1403" s="260"/>
      <c r="J1403" s="261">
        <f>ROUND(I1403*H1403,2)</f>
        <v>0</v>
      </c>
      <c r="K1403" s="257" t="s">
        <v>188</v>
      </c>
      <c r="L1403" s="262"/>
      <c r="M1403" s="263" t="s">
        <v>1</v>
      </c>
      <c r="N1403" s="264" t="s">
        <v>41</v>
      </c>
      <c r="O1403" s="71"/>
      <c r="P1403" s="217">
        <f>O1403*H1403</f>
        <v>0</v>
      </c>
      <c r="Q1403" s="217">
        <v>0.55000000000000004</v>
      </c>
      <c r="R1403" s="217">
        <f>Q1403*H1403</f>
        <v>0.1716</v>
      </c>
      <c r="S1403" s="217">
        <v>0</v>
      </c>
      <c r="T1403" s="218">
        <f>S1403*H1403</f>
        <v>0</v>
      </c>
      <c r="U1403" s="34"/>
      <c r="V1403" s="34"/>
      <c r="W1403" s="34"/>
      <c r="X1403" s="34"/>
      <c r="Y1403" s="34"/>
      <c r="Z1403" s="34"/>
      <c r="AA1403" s="34"/>
      <c r="AB1403" s="34"/>
      <c r="AC1403" s="34"/>
      <c r="AD1403" s="34"/>
      <c r="AE1403" s="34"/>
      <c r="AR1403" s="219" t="s">
        <v>380</v>
      </c>
      <c r="AT1403" s="219" t="s">
        <v>309</v>
      </c>
      <c r="AU1403" s="219" t="s">
        <v>85</v>
      </c>
      <c r="AY1403" s="17" t="s">
        <v>182</v>
      </c>
      <c r="BE1403" s="220">
        <f>IF(N1403="základní",J1403,0)</f>
        <v>0</v>
      </c>
      <c r="BF1403" s="220">
        <f>IF(N1403="snížená",J1403,0)</f>
        <v>0</v>
      </c>
      <c r="BG1403" s="220">
        <f>IF(N1403="zákl. přenesená",J1403,0)</f>
        <v>0</v>
      </c>
      <c r="BH1403" s="220">
        <f>IF(N1403="sníž. přenesená",J1403,0)</f>
        <v>0</v>
      </c>
      <c r="BI1403" s="220">
        <f>IF(N1403="nulová",J1403,0)</f>
        <v>0</v>
      </c>
      <c r="BJ1403" s="17" t="s">
        <v>83</v>
      </c>
      <c r="BK1403" s="220">
        <f>ROUND(I1403*H1403,2)</f>
        <v>0</v>
      </c>
      <c r="BL1403" s="17" t="s">
        <v>275</v>
      </c>
      <c r="BM1403" s="219" t="s">
        <v>2140</v>
      </c>
    </row>
    <row r="1404" spans="1:65" s="13" customFormat="1">
      <c r="B1404" s="221"/>
      <c r="C1404" s="222"/>
      <c r="D1404" s="223" t="s">
        <v>191</v>
      </c>
      <c r="E1404" s="224" t="s">
        <v>1</v>
      </c>
      <c r="F1404" s="225" t="s">
        <v>2141</v>
      </c>
      <c r="G1404" s="222"/>
      <c r="H1404" s="226">
        <v>0.158</v>
      </c>
      <c r="I1404" s="227"/>
      <c r="J1404" s="222"/>
      <c r="K1404" s="222"/>
      <c r="L1404" s="228"/>
      <c r="M1404" s="229"/>
      <c r="N1404" s="230"/>
      <c r="O1404" s="230"/>
      <c r="P1404" s="230"/>
      <c r="Q1404" s="230"/>
      <c r="R1404" s="230"/>
      <c r="S1404" s="230"/>
      <c r="T1404" s="231"/>
      <c r="AT1404" s="232" t="s">
        <v>191</v>
      </c>
      <c r="AU1404" s="232" t="s">
        <v>85</v>
      </c>
      <c r="AV1404" s="13" t="s">
        <v>85</v>
      </c>
      <c r="AW1404" s="13" t="s">
        <v>32</v>
      </c>
      <c r="AX1404" s="13" t="s">
        <v>76</v>
      </c>
      <c r="AY1404" s="232" t="s">
        <v>182</v>
      </c>
    </row>
    <row r="1405" spans="1:65" s="13" customFormat="1">
      <c r="B1405" s="221"/>
      <c r="C1405" s="222"/>
      <c r="D1405" s="223" t="s">
        <v>191</v>
      </c>
      <c r="E1405" s="224" t="s">
        <v>1</v>
      </c>
      <c r="F1405" s="225" t="s">
        <v>2142</v>
      </c>
      <c r="G1405" s="222"/>
      <c r="H1405" s="226">
        <v>0.154</v>
      </c>
      <c r="I1405" s="227"/>
      <c r="J1405" s="222"/>
      <c r="K1405" s="222"/>
      <c r="L1405" s="228"/>
      <c r="M1405" s="229"/>
      <c r="N1405" s="230"/>
      <c r="O1405" s="230"/>
      <c r="P1405" s="230"/>
      <c r="Q1405" s="230"/>
      <c r="R1405" s="230"/>
      <c r="S1405" s="230"/>
      <c r="T1405" s="231"/>
      <c r="AT1405" s="232" t="s">
        <v>191</v>
      </c>
      <c r="AU1405" s="232" t="s">
        <v>85</v>
      </c>
      <c r="AV1405" s="13" t="s">
        <v>85</v>
      </c>
      <c r="AW1405" s="13" t="s">
        <v>32</v>
      </c>
      <c r="AX1405" s="13" t="s">
        <v>76</v>
      </c>
      <c r="AY1405" s="232" t="s">
        <v>182</v>
      </c>
    </row>
    <row r="1406" spans="1:65" s="15" customFormat="1">
      <c r="B1406" s="244"/>
      <c r="C1406" s="245"/>
      <c r="D1406" s="223" t="s">
        <v>191</v>
      </c>
      <c r="E1406" s="246" t="s">
        <v>1</v>
      </c>
      <c r="F1406" s="247" t="s">
        <v>202</v>
      </c>
      <c r="G1406" s="245"/>
      <c r="H1406" s="248">
        <v>0.312</v>
      </c>
      <c r="I1406" s="249"/>
      <c r="J1406" s="245"/>
      <c r="K1406" s="245"/>
      <c r="L1406" s="250"/>
      <c r="M1406" s="251"/>
      <c r="N1406" s="252"/>
      <c r="O1406" s="252"/>
      <c r="P1406" s="252"/>
      <c r="Q1406" s="252"/>
      <c r="R1406" s="252"/>
      <c r="S1406" s="252"/>
      <c r="T1406" s="253"/>
      <c r="AT1406" s="254" t="s">
        <v>191</v>
      </c>
      <c r="AU1406" s="254" t="s">
        <v>85</v>
      </c>
      <c r="AV1406" s="15" t="s">
        <v>189</v>
      </c>
      <c r="AW1406" s="15" t="s">
        <v>32</v>
      </c>
      <c r="AX1406" s="15" t="s">
        <v>83</v>
      </c>
      <c r="AY1406" s="254" t="s">
        <v>182</v>
      </c>
    </row>
    <row r="1407" spans="1:65" s="2" customFormat="1" ht="16.5" customHeight="1">
      <c r="A1407" s="34"/>
      <c r="B1407" s="35"/>
      <c r="C1407" s="255" t="s">
        <v>2143</v>
      </c>
      <c r="D1407" s="255" t="s">
        <v>309</v>
      </c>
      <c r="E1407" s="256" t="s">
        <v>2144</v>
      </c>
      <c r="F1407" s="257" t="s">
        <v>2145</v>
      </c>
      <c r="G1407" s="258" t="s">
        <v>187</v>
      </c>
      <c r="H1407" s="259">
        <v>0.73499999999999999</v>
      </c>
      <c r="I1407" s="260"/>
      <c r="J1407" s="261">
        <f>ROUND(I1407*H1407,2)</f>
        <v>0</v>
      </c>
      <c r="K1407" s="257" t="s">
        <v>188</v>
      </c>
      <c r="L1407" s="262"/>
      <c r="M1407" s="263" t="s">
        <v>1</v>
      </c>
      <c r="N1407" s="264" t="s">
        <v>41</v>
      </c>
      <c r="O1407" s="71"/>
      <c r="P1407" s="217">
        <f>O1407*H1407</f>
        <v>0</v>
      </c>
      <c r="Q1407" s="217">
        <v>0.55000000000000004</v>
      </c>
      <c r="R1407" s="217">
        <f>Q1407*H1407</f>
        <v>0.40425</v>
      </c>
      <c r="S1407" s="217">
        <v>0</v>
      </c>
      <c r="T1407" s="218">
        <f>S1407*H1407</f>
        <v>0</v>
      </c>
      <c r="U1407" s="34"/>
      <c r="V1407" s="34"/>
      <c r="W1407" s="34"/>
      <c r="X1407" s="34"/>
      <c r="Y1407" s="34"/>
      <c r="Z1407" s="34"/>
      <c r="AA1407" s="34"/>
      <c r="AB1407" s="34"/>
      <c r="AC1407" s="34"/>
      <c r="AD1407" s="34"/>
      <c r="AE1407" s="34"/>
      <c r="AR1407" s="219" t="s">
        <v>380</v>
      </c>
      <c r="AT1407" s="219" t="s">
        <v>309</v>
      </c>
      <c r="AU1407" s="219" t="s">
        <v>85</v>
      </c>
      <c r="AY1407" s="17" t="s">
        <v>182</v>
      </c>
      <c r="BE1407" s="220">
        <f>IF(N1407="základní",J1407,0)</f>
        <v>0</v>
      </c>
      <c r="BF1407" s="220">
        <f>IF(N1407="snížená",J1407,0)</f>
        <v>0</v>
      </c>
      <c r="BG1407" s="220">
        <f>IF(N1407="zákl. přenesená",J1407,0)</f>
        <v>0</v>
      </c>
      <c r="BH1407" s="220">
        <f>IF(N1407="sníž. přenesená",J1407,0)</f>
        <v>0</v>
      </c>
      <c r="BI1407" s="220">
        <f>IF(N1407="nulová",J1407,0)</f>
        <v>0</v>
      </c>
      <c r="BJ1407" s="17" t="s">
        <v>83</v>
      </c>
      <c r="BK1407" s="220">
        <f>ROUND(I1407*H1407,2)</f>
        <v>0</v>
      </c>
      <c r="BL1407" s="17" t="s">
        <v>275</v>
      </c>
      <c r="BM1407" s="219" t="s">
        <v>2146</v>
      </c>
    </row>
    <row r="1408" spans="1:65" s="13" customFormat="1">
      <c r="B1408" s="221"/>
      <c r="C1408" s="222"/>
      <c r="D1408" s="223" t="s">
        <v>191</v>
      </c>
      <c r="E1408" s="224" t="s">
        <v>1</v>
      </c>
      <c r="F1408" s="225" t="s">
        <v>2147</v>
      </c>
      <c r="G1408" s="222"/>
      <c r="H1408" s="226">
        <v>6.6000000000000003E-2</v>
      </c>
      <c r="I1408" s="227"/>
      <c r="J1408" s="222"/>
      <c r="K1408" s="222"/>
      <c r="L1408" s="228"/>
      <c r="M1408" s="229"/>
      <c r="N1408" s="230"/>
      <c r="O1408" s="230"/>
      <c r="P1408" s="230"/>
      <c r="Q1408" s="230"/>
      <c r="R1408" s="230"/>
      <c r="S1408" s="230"/>
      <c r="T1408" s="231"/>
      <c r="AT1408" s="232" t="s">
        <v>191</v>
      </c>
      <c r="AU1408" s="232" t="s">
        <v>85</v>
      </c>
      <c r="AV1408" s="13" t="s">
        <v>85</v>
      </c>
      <c r="AW1408" s="13" t="s">
        <v>32</v>
      </c>
      <c r="AX1408" s="13" t="s">
        <v>76</v>
      </c>
      <c r="AY1408" s="232" t="s">
        <v>182</v>
      </c>
    </row>
    <row r="1409" spans="1:65" s="13" customFormat="1">
      <c r="B1409" s="221"/>
      <c r="C1409" s="222"/>
      <c r="D1409" s="223" t="s">
        <v>191</v>
      </c>
      <c r="E1409" s="224" t="s">
        <v>1</v>
      </c>
      <c r="F1409" s="225" t="s">
        <v>2148</v>
      </c>
      <c r="G1409" s="222"/>
      <c r="H1409" s="226">
        <v>0.106</v>
      </c>
      <c r="I1409" s="227"/>
      <c r="J1409" s="222"/>
      <c r="K1409" s="222"/>
      <c r="L1409" s="228"/>
      <c r="M1409" s="229"/>
      <c r="N1409" s="230"/>
      <c r="O1409" s="230"/>
      <c r="P1409" s="230"/>
      <c r="Q1409" s="230"/>
      <c r="R1409" s="230"/>
      <c r="S1409" s="230"/>
      <c r="T1409" s="231"/>
      <c r="AT1409" s="232" t="s">
        <v>191</v>
      </c>
      <c r="AU1409" s="232" t="s">
        <v>85</v>
      </c>
      <c r="AV1409" s="13" t="s">
        <v>85</v>
      </c>
      <c r="AW1409" s="13" t="s">
        <v>32</v>
      </c>
      <c r="AX1409" s="13" t="s">
        <v>76</v>
      </c>
      <c r="AY1409" s="232" t="s">
        <v>182</v>
      </c>
    </row>
    <row r="1410" spans="1:65" s="13" customFormat="1">
      <c r="B1410" s="221"/>
      <c r="C1410" s="222"/>
      <c r="D1410" s="223" t="s">
        <v>191</v>
      </c>
      <c r="E1410" s="224" t="s">
        <v>1</v>
      </c>
      <c r="F1410" s="225" t="s">
        <v>2149</v>
      </c>
      <c r="G1410" s="222"/>
      <c r="H1410" s="226">
        <v>7.0000000000000007E-2</v>
      </c>
      <c r="I1410" s="227"/>
      <c r="J1410" s="222"/>
      <c r="K1410" s="222"/>
      <c r="L1410" s="228"/>
      <c r="M1410" s="229"/>
      <c r="N1410" s="230"/>
      <c r="O1410" s="230"/>
      <c r="P1410" s="230"/>
      <c r="Q1410" s="230"/>
      <c r="R1410" s="230"/>
      <c r="S1410" s="230"/>
      <c r="T1410" s="231"/>
      <c r="AT1410" s="232" t="s">
        <v>191</v>
      </c>
      <c r="AU1410" s="232" t="s">
        <v>85</v>
      </c>
      <c r="AV1410" s="13" t="s">
        <v>85</v>
      </c>
      <c r="AW1410" s="13" t="s">
        <v>32</v>
      </c>
      <c r="AX1410" s="13" t="s">
        <v>76</v>
      </c>
      <c r="AY1410" s="232" t="s">
        <v>182</v>
      </c>
    </row>
    <row r="1411" spans="1:65" s="13" customFormat="1">
      <c r="B1411" s="221"/>
      <c r="C1411" s="222"/>
      <c r="D1411" s="223" t="s">
        <v>191</v>
      </c>
      <c r="E1411" s="224" t="s">
        <v>1</v>
      </c>
      <c r="F1411" s="225" t="s">
        <v>2150</v>
      </c>
      <c r="G1411" s="222"/>
      <c r="H1411" s="226">
        <v>0.49299999999999999</v>
      </c>
      <c r="I1411" s="227"/>
      <c r="J1411" s="222"/>
      <c r="K1411" s="222"/>
      <c r="L1411" s="228"/>
      <c r="M1411" s="229"/>
      <c r="N1411" s="230"/>
      <c r="O1411" s="230"/>
      <c r="P1411" s="230"/>
      <c r="Q1411" s="230"/>
      <c r="R1411" s="230"/>
      <c r="S1411" s="230"/>
      <c r="T1411" s="231"/>
      <c r="AT1411" s="232" t="s">
        <v>191</v>
      </c>
      <c r="AU1411" s="232" t="s">
        <v>85</v>
      </c>
      <c r="AV1411" s="13" t="s">
        <v>85</v>
      </c>
      <c r="AW1411" s="13" t="s">
        <v>32</v>
      </c>
      <c r="AX1411" s="13" t="s">
        <v>76</v>
      </c>
      <c r="AY1411" s="232" t="s">
        <v>182</v>
      </c>
    </row>
    <row r="1412" spans="1:65" s="15" customFormat="1">
      <c r="B1412" s="244"/>
      <c r="C1412" s="245"/>
      <c r="D1412" s="223" t="s">
        <v>191</v>
      </c>
      <c r="E1412" s="246" t="s">
        <v>1</v>
      </c>
      <c r="F1412" s="247" t="s">
        <v>202</v>
      </c>
      <c r="G1412" s="245"/>
      <c r="H1412" s="248">
        <v>0.73499999999999999</v>
      </c>
      <c r="I1412" s="249"/>
      <c r="J1412" s="245"/>
      <c r="K1412" s="245"/>
      <c r="L1412" s="250"/>
      <c r="M1412" s="251"/>
      <c r="N1412" s="252"/>
      <c r="O1412" s="252"/>
      <c r="P1412" s="252"/>
      <c r="Q1412" s="252"/>
      <c r="R1412" s="252"/>
      <c r="S1412" s="252"/>
      <c r="T1412" s="253"/>
      <c r="AT1412" s="254" t="s">
        <v>191</v>
      </c>
      <c r="AU1412" s="254" t="s">
        <v>85</v>
      </c>
      <c r="AV1412" s="15" t="s">
        <v>189</v>
      </c>
      <c r="AW1412" s="15" t="s">
        <v>32</v>
      </c>
      <c r="AX1412" s="15" t="s">
        <v>83</v>
      </c>
      <c r="AY1412" s="254" t="s">
        <v>182</v>
      </c>
    </row>
    <row r="1413" spans="1:65" s="2" customFormat="1" ht="16.5" customHeight="1">
      <c r="A1413" s="34"/>
      <c r="B1413" s="35"/>
      <c r="C1413" s="208" t="s">
        <v>2151</v>
      </c>
      <c r="D1413" s="208" t="s">
        <v>184</v>
      </c>
      <c r="E1413" s="209" t="s">
        <v>2152</v>
      </c>
      <c r="F1413" s="210" t="s">
        <v>2153</v>
      </c>
      <c r="G1413" s="211" t="s">
        <v>331</v>
      </c>
      <c r="H1413" s="212">
        <v>6</v>
      </c>
      <c r="I1413" s="213"/>
      <c r="J1413" s="214">
        <f>ROUND(I1413*H1413,2)</f>
        <v>0</v>
      </c>
      <c r="K1413" s="210" t="s">
        <v>188</v>
      </c>
      <c r="L1413" s="39"/>
      <c r="M1413" s="215" t="s">
        <v>1</v>
      </c>
      <c r="N1413" s="216" t="s">
        <v>41</v>
      </c>
      <c r="O1413" s="71"/>
      <c r="P1413" s="217">
        <f>O1413*H1413</f>
        <v>0</v>
      </c>
      <c r="Q1413" s="217">
        <v>2.368E-2</v>
      </c>
      <c r="R1413" s="217">
        <f>Q1413*H1413</f>
        <v>0.14207999999999998</v>
      </c>
      <c r="S1413" s="217">
        <v>0</v>
      </c>
      <c r="T1413" s="218">
        <f>S1413*H1413</f>
        <v>0</v>
      </c>
      <c r="U1413" s="34"/>
      <c r="V1413" s="34"/>
      <c r="W1413" s="34"/>
      <c r="X1413" s="34"/>
      <c r="Y1413" s="34"/>
      <c r="Z1413" s="34"/>
      <c r="AA1413" s="34"/>
      <c r="AB1413" s="34"/>
      <c r="AC1413" s="34"/>
      <c r="AD1413" s="34"/>
      <c r="AE1413" s="34"/>
      <c r="AR1413" s="219" t="s">
        <v>275</v>
      </c>
      <c r="AT1413" s="219" t="s">
        <v>184</v>
      </c>
      <c r="AU1413" s="219" t="s">
        <v>85</v>
      </c>
      <c r="AY1413" s="17" t="s">
        <v>182</v>
      </c>
      <c r="BE1413" s="220">
        <f>IF(N1413="základní",J1413,0)</f>
        <v>0</v>
      </c>
      <c r="BF1413" s="220">
        <f>IF(N1413="snížená",J1413,0)</f>
        <v>0</v>
      </c>
      <c r="BG1413" s="220">
        <f>IF(N1413="zákl. přenesená",J1413,0)</f>
        <v>0</v>
      </c>
      <c r="BH1413" s="220">
        <f>IF(N1413="sníž. přenesená",J1413,0)</f>
        <v>0</v>
      </c>
      <c r="BI1413" s="220">
        <f>IF(N1413="nulová",J1413,0)</f>
        <v>0</v>
      </c>
      <c r="BJ1413" s="17" t="s">
        <v>83</v>
      </c>
      <c r="BK1413" s="220">
        <f>ROUND(I1413*H1413,2)</f>
        <v>0</v>
      </c>
      <c r="BL1413" s="17" t="s">
        <v>275</v>
      </c>
      <c r="BM1413" s="219" t="s">
        <v>2154</v>
      </c>
    </row>
    <row r="1414" spans="1:65" s="13" customFormat="1">
      <c r="B1414" s="221"/>
      <c r="C1414" s="222"/>
      <c r="D1414" s="223" t="s">
        <v>191</v>
      </c>
      <c r="E1414" s="224" t="s">
        <v>1</v>
      </c>
      <c r="F1414" s="225" t="s">
        <v>2155</v>
      </c>
      <c r="G1414" s="222"/>
      <c r="H1414" s="226">
        <v>6</v>
      </c>
      <c r="I1414" s="227"/>
      <c r="J1414" s="222"/>
      <c r="K1414" s="222"/>
      <c r="L1414" s="228"/>
      <c r="M1414" s="229"/>
      <c r="N1414" s="230"/>
      <c r="O1414" s="230"/>
      <c r="P1414" s="230"/>
      <c r="Q1414" s="230"/>
      <c r="R1414" s="230"/>
      <c r="S1414" s="230"/>
      <c r="T1414" s="231"/>
      <c r="AT1414" s="232" t="s">
        <v>191</v>
      </c>
      <c r="AU1414" s="232" t="s">
        <v>85</v>
      </c>
      <c r="AV1414" s="13" t="s">
        <v>85</v>
      </c>
      <c r="AW1414" s="13" t="s">
        <v>32</v>
      </c>
      <c r="AX1414" s="13" t="s">
        <v>83</v>
      </c>
      <c r="AY1414" s="232" t="s">
        <v>182</v>
      </c>
    </row>
    <row r="1415" spans="1:65" s="2" customFormat="1" ht="16.5" customHeight="1">
      <c r="A1415" s="34"/>
      <c r="B1415" s="35"/>
      <c r="C1415" s="208" t="s">
        <v>2156</v>
      </c>
      <c r="D1415" s="208" t="s">
        <v>184</v>
      </c>
      <c r="E1415" s="209" t="s">
        <v>2157</v>
      </c>
      <c r="F1415" s="210" t="s">
        <v>2158</v>
      </c>
      <c r="G1415" s="211" t="s">
        <v>360</v>
      </c>
      <c r="H1415" s="212">
        <v>109.755</v>
      </c>
      <c r="I1415" s="213"/>
      <c r="J1415" s="214">
        <f>ROUND(I1415*H1415,2)</f>
        <v>0</v>
      </c>
      <c r="K1415" s="210" t="s">
        <v>188</v>
      </c>
      <c r="L1415" s="39"/>
      <c r="M1415" s="215" t="s">
        <v>1</v>
      </c>
      <c r="N1415" s="216" t="s">
        <v>41</v>
      </c>
      <c r="O1415" s="71"/>
      <c r="P1415" s="217">
        <f>O1415*H1415</f>
        <v>0</v>
      </c>
      <c r="Q1415" s="217">
        <v>1.0000000000000001E-5</v>
      </c>
      <c r="R1415" s="217">
        <f>Q1415*H1415</f>
        <v>1.0975500000000001E-3</v>
      </c>
      <c r="S1415" s="217">
        <v>0</v>
      </c>
      <c r="T1415" s="218">
        <f>S1415*H1415</f>
        <v>0</v>
      </c>
      <c r="U1415" s="34"/>
      <c r="V1415" s="34"/>
      <c r="W1415" s="34"/>
      <c r="X1415" s="34"/>
      <c r="Y1415" s="34"/>
      <c r="Z1415" s="34"/>
      <c r="AA1415" s="34"/>
      <c r="AB1415" s="34"/>
      <c r="AC1415" s="34"/>
      <c r="AD1415" s="34"/>
      <c r="AE1415" s="34"/>
      <c r="AR1415" s="219" t="s">
        <v>275</v>
      </c>
      <c r="AT1415" s="219" t="s">
        <v>184</v>
      </c>
      <c r="AU1415" s="219" t="s">
        <v>85</v>
      </c>
      <c r="AY1415" s="17" t="s">
        <v>182</v>
      </c>
      <c r="BE1415" s="220">
        <f>IF(N1415="základní",J1415,0)</f>
        <v>0</v>
      </c>
      <c r="BF1415" s="220">
        <f>IF(N1415="snížená",J1415,0)</f>
        <v>0</v>
      </c>
      <c r="BG1415" s="220">
        <f>IF(N1415="zákl. přenesená",J1415,0)</f>
        <v>0</v>
      </c>
      <c r="BH1415" s="220">
        <f>IF(N1415="sníž. přenesená",J1415,0)</f>
        <v>0</v>
      </c>
      <c r="BI1415" s="220">
        <f>IF(N1415="nulová",J1415,0)</f>
        <v>0</v>
      </c>
      <c r="BJ1415" s="17" t="s">
        <v>83</v>
      </c>
      <c r="BK1415" s="220">
        <f>ROUND(I1415*H1415,2)</f>
        <v>0</v>
      </c>
      <c r="BL1415" s="17" t="s">
        <v>275</v>
      </c>
      <c r="BM1415" s="219" t="s">
        <v>2159</v>
      </c>
    </row>
    <row r="1416" spans="1:65" s="13" customFormat="1">
      <c r="B1416" s="221"/>
      <c r="C1416" s="222"/>
      <c r="D1416" s="223" t="s">
        <v>191</v>
      </c>
      <c r="E1416" s="224" t="s">
        <v>1</v>
      </c>
      <c r="F1416" s="225" t="s">
        <v>2160</v>
      </c>
      <c r="G1416" s="222"/>
      <c r="H1416" s="226">
        <v>109.755</v>
      </c>
      <c r="I1416" s="227"/>
      <c r="J1416" s="222"/>
      <c r="K1416" s="222"/>
      <c r="L1416" s="228"/>
      <c r="M1416" s="229"/>
      <c r="N1416" s="230"/>
      <c r="O1416" s="230"/>
      <c r="P1416" s="230"/>
      <c r="Q1416" s="230"/>
      <c r="R1416" s="230"/>
      <c r="S1416" s="230"/>
      <c r="T1416" s="231"/>
      <c r="AT1416" s="232" t="s">
        <v>191</v>
      </c>
      <c r="AU1416" s="232" t="s">
        <v>85</v>
      </c>
      <c r="AV1416" s="13" t="s">
        <v>85</v>
      </c>
      <c r="AW1416" s="13" t="s">
        <v>32</v>
      </c>
      <c r="AX1416" s="13" t="s">
        <v>83</v>
      </c>
      <c r="AY1416" s="232" t="s">
        <v>182</v>
      </c>
    </row>
    <row r="1417" spans="1:65" s="2" customFormat="1" ht="16.5" customHeight="1">
      <c r="A1417" s="34"/>
      <c r="B1417" s="35"/>
      <c r="C1417" s="255" t="s">
        <v>2161</v>
      </c>
      <c r="D1417" s="255" t="s">
        <v>309</v>
      </c>
      <c r="E1417" s="256" t="s">
        <v>2162</v>
      </c>
      <c r="F1417" s="257" t="s">
        <v>2163</v>
      </c>
      <c r="G1417" s="258" t="s">
        <v>187</v>
      </c>
      <c r="H1417" s="259">
        <v>0.28999999999999998</v>
      </c>
      <c r="I1417" s="260"/>
      <c r="J1417" s="261">
        <f>ROUND(I1417*H1417,2)</f>
        <v>0</v>
      </c>
      <c r="K1417" s="257" t="s">
        <v>188</v>
      </c>
      <c r="L1417" s="262"/>
      <c r="M1417" s="263" t="s">
        <v>1</v>
      </c>
      <c r="N1417" s="264" t="s">
        <v>41</v>
      </c>
      <c r="O1417" s="71"/>
      <c r="P1417" s="217">
        <f>O1417*H1417</f>
        <v>0</v>
      </c>
      <c r="Q1417" s="217">
        <v>0.55000000000000004</v>
      </c>
      <c r="R1417" s="217">
        <f>Q1417*H1417</f>
        <v>0.1595</v>
      </c>
      <c r="S1417" s="217">
        <v>0</v>
      </c>
      <c r="T1417" s="218">
        <f>S1417*H1417</f>
        <v>0</v>
      </c>
      <c r="U1417" s="34"/>
      <c r="V1417" s="34"/>
      <c r="W1417" s="34"/>
      <c r="X1417" s="34"/>
      <c r="Y1417" s="34"/>
      <c r="Z1417" s="34"/>
      <c r="AA1417" s="34"/>
      <c r="AB1417" s="34"/>
      <c r="AC1417" s="34"/>
      <c r="AD1417" s="34"/>
      <c r="AE1417" s="34"/>
      <c r="AR1417" s="219" t="s">
        <v>380</v>
      </c>
      <c r="AT1417" s="219" t="s">
        <v>309</v>
      </c>
      <c r="AU1417" s="219" t="s">
        <v>85</v>
      </c>
      <c r="AY1417" s="17" t="s">
        <v>182</v>
      </c>
      <c r="BE1417" s="220">
        <f>IF(N1417="základní",J1417,0)</f>
        <v>0</v>
      </c>
      <c r="BF1417" s="220">
        <f>IF(N1417="snížená",J1417,0)</f>
        <v>0</v>
      </c>
      <c r="BG1417" s="220">
        <f>IF(N1417="zákl. přenesená",J1417,0)</f>
        <v>0</v>
      </c>
      <c r="BH1417" s="220">
        <f>IF(N1417="sníž. přenesená",J1417,0)</f>
        <v>0</v>
      </c>
      <c r="BI1417" s="220">
        <f>IF(N1417="nulová",J1417,0)</f>
        <v>0</v>
      </c>
      <c r="BJ1417" s="17" t="s">
        <v>83</v>
      </c>
      <c r="BK1417" s="220">
        <f>ROUND(I1417*H1417,2)</f>
        <v>0</v>
      </c>
      <c r="BL1417" s="17" t="s">
        <v>275</v>
      </c>
      <c r="BM1417" s="219" t="s">
        <v>2164</v>
      </c>
    </row>
    <row r="1418" spans="1:65" s="13" customFormat="1">
      <c r="B1418" s="221"/>
      <c r="C1418" s="222"/>
      <c r="D1418" s="223" t="s">
        <v>191</v>
      </c>
      <c r="E1418" s="224" t="s">
        <v>1</v>
      </c>
      <c r="F1418" s="225" t="s">
        <v>2165</v>
      </c>
      <c r="G1418" s="222"/>
      <c r="H1418" s="226">
        <v>0.28999999999999998</v>
      </c>
      <c r="I1418" s="227"/>
      <c r="J1418" s="222"/>
      <c r="K1418" s="222"/>
      <c r="L1418" s="228"/>
      <c r="M1418" s="229"/>
      <c r="N1418" s="230"/>
      <c r="O1418" s="230"/>
      <c r="P1418" s="230"/>
      <c r="Q1418" s="230"/>
      <c r="R1418" s="230"/>
      <c r="S1418" s="230"/>
      <c r="T1418" s="231"/>
      <c r="AT1418" s="232" t="s">
        <v>191</v>
      </c>
      <c r="AU1418" s="232" t="s">
        <v>85</v>
      </c>
      <c r="AV1418" s="13" t="s">
        <v>85</v>
      </c>
      <c r="AW1418" s="13" t="s">
        <v>32</v>
      </c>
      <c r="AX1418" s="13" t="s">
        <v>83</v>
      </c>
      <c r="AY1418" s="232" t="s">
        <v>182</v>
      </c>
    </row>
    <row r="1419" spans="1:65" s="2" customFormat="1" ht="16.5" customHeight="1">
      <c r="A1419" s="34"/>
      <c r="B1419" s="35"/>
      <c r="C1419" s="208" t="s">
        <v>2166</v>
      </c>
      <c r="D1419" s="208" t="s">
        <v>184</v>
      </c>
      <c r="E1419" s="209" t="s">
        <v>2167</v>
      </c>
      <c r="F1419" s="210" t="s">
        <v>2168</v>
      </c>
      <c r="G1419" s="211" t="s">
        <v>331</v>
      </c>
      <c r="H1419" s="212">
        <v>36.585000000000001</v>
      </c>
      <c r="I1419" s="213"/>
      <c r="J1419" s="214">
        <f>ROUND(I1419*H1419,2)</f>
        <v>0</v>
      </c>
      <c r="K1419" s="210" t="s">
        <v>188</v>
      </c>
      <c r="L1419" s="39"/>
      <c r="M1419" s="215" t="s">
        <v>1</v>
      </c>
      <c r="N1419" s="216" t="s">
        <v>41</v>
      </c>
      <c r="O1419" s="71"/>
      <c r="P1419" s="217">
        <f>O1419*H1419</f>
        <v>0</v>
      </c>
      <c r="Q1419" s="217">
        <v>0</v>
      </c>
      <c r="R1419" s="217">
        <f>Q1419*H1419</f>
        <v>0</v>
      </c>
      <c r="S1419" s="217">
        <v>0</v>
      </c>
      <c r="T1419" s="218">
        <f>S1419*H1419</f>
        <v>0</v>
      </c>
      <c r="U1419" s="34"/>
      <c r="V1419" s="34"/>
      <c r="W1419" s="34"/>
      <c r="X1419" s="34"/>
      <c r="Y1419" s="34"/>
      <c r="Z1419" s="34"/>
      <c r="AA1419" s="34"/>
      <c r="AB1419" s="34"/>
      <c r="AC1419" s="34"/>
      <c r="AD1419" s="34"/>
      <c r="AE1419" s="34"/>
      <c r="AR1419" s="219" t="s">
        <v>275</v>
      </c>
      <c r="AT1419" s="219" t="s">
        <v>184</v>
      </c>
      <c r="AU1419" s="219" t="s">
        <v>85</v>
      </c>
      <c r="AY1419" s="17" t="s">
        <v>182</v>
      </c>
      <c r="BE1419" s="220">
        <f>IF(N1419="základní",J1419,0)</f>
        <v>0</v>
      </c>
      <c r="BF1419" s="220">
        <f>IF(N1419="snížená",J1419,0)</f>
        <v>0</v>
      </c>
      <c r="BG1419" s="220">
        <f>IF(N1419="zákl. přenesená",J1419,0)</f>
        <v>0</v>
      </c>
      <c r="BH1419" s="220">
        <f>IF(N1419="sníž. přenesená",J1419,0)</f>
        <v>0</v>
      </c>
      <c r="BI1419" s="220">
        <f>IF(N1419="nulová",J1419,0)</f>
        <v>0</v>
      </c>
      <c r="BJ1419" s="17" t="s">
        <v>83</v>
      </c>
      <c r="BK1419" s="220">
        <f>ROUND(I1419*H1419,2)</f>
        <v>0</v>
      </c>
      <c r="BL1419" s="17" t="s">
        <v>275</v>
      </c>
      <c r="BM1419" s="219" t="s">
        <v>2169</v>
      </c>
    </row>
    <row r="1420" spans="1:65" s="13" customFormat="1">
      <c r="B1420" s="221"/>
      <c r="C1420" s="222"/>
      <c r="D1420" s="223" t="s">
        <v>191</v>
      </c>
      <c r="E1420" s="224" t="s">
        <v>1</v>
      </c>
      <c r="F1420" s="225" t="s">
        <v>2170</v>
      </c>
      <c r="G1420" s="222"/>
      <c r="H1420" s="226">
        <v>36.585000000000001</v>
      </c>
      <c r="I1420" s="227"/>
      <c r="J1420" s="222"/>
      <c r="K1420" s="222"/>
      <c r="L1420" s="228"/>
      <c r="M1420" s="229"/>
      <c r="N1420" s="230"/>
      <c r="O1420" s="230"/>
      <c r="P1420" s="230"/>
      <c r="Q1420" s="230"/>
      <c r="R1420" s="230"/>
      <c r="S1420" s="230"/>
      <c r="T1420" s="231"/>
      <c r="AT1420" s="232" t="s">
        <v>191</v>
      </c>
      <c r="AU1420" s="232" t="s">
        <v>85</v>
      </c>
      <c r="AV1420" s="13" t="s">
        <v>85</v>
      </c>
      <c r="AW1420" s="13" t="s">
        <v>32</v>
      </c>
      <c r="AX1420" s="13" t="s">
        <v>76</v>
      </c>
      <c r="AY1420" s="232" t="s">
        <v>182</v>
      </c>
    </row>
    <row r="1421" spans="1:65" s="15" customFormat="1">
      <c r="B1421" s="244"/>
      <c r="C1421" s="245"/>
      <c r="D1421" s="223" t="s">
        <v>191</v>
      </c>
      <c r="E1421" s="246" t="s">
        <v>1</v>
      </c>
      <c r="F1421" s="247" t="s">
        <v>202</v>
      </c>
      <c r="G1421" s="245"/>
      <c r="H1421" s="248">
        <v>36.585000000000001</v>
      </c>
      <c r="I1421" s="249"/>
      <c r="J1421" s="245"/>
      <c r="K1421" s="245"/>
      <c r="L1421" s="250"/>
      <c r="M1421" s="251"/>
      <c r="N1421" s="252"/>
      <c r="O1421" s="252"/>
      <c r="P1421" s="252"/>
      <c r="Q1421" s="252"/>
      <c r="R1421" s="252"/>
      <c r="S1421" s="252"/>
      <c r="T1421" s="253"/>
      <c r="AT1421" s="254" t="s">
        <v>191</v>
      </c>
      <c r="AU1421" s="254" t="s">
        <v>85</v>
      </c>
      <c r="AV1421" s="15" t="s">
        <v>189</v>
      </c>
      <c r="AW1421" s="15" t="s">
        <v>32</v>
      </c>
      <c r="AX1421" s="15" t="s">
        <v>83</v>
      </c>
      <c r="AY1421" s="254" t="s">
        <v>182</v>
      </c>
    </row>
    <row r="1422" spans="1:65" s="2" customFormat="1" ht="16.5" customHeight="1">
      <c r="A1422" s="34"/>
      <c r="B1422" s="35"/>
      <c r="C1422" s="255" t="s">
        <v>2171</v>
      </c>
      <c r="D1422" s="255" t="s">
        <v>309</v>
      </c>
      <c r="E1422" s="256" t="s">
        <v>2172</v>
      </c>
      <c r="F1422" s="257" t="s">
        <v>2173</v>
      </c>
      <c r="G1422" s="258" t="s">
        <v>187</v>
      </c>
      <c r="H1422" s="259">
        <v>0.96599999999999997</v>
      </c>
      <c r="I1422" s="260"/>
      <c r="J1422" s="261">
        <f>ROUND(I1422*H1422,2)</f>
        <v>0</v>
      </c>
      <c r="K1422" s="257" t="s">
        <v>188</v>
      </c>
      <c r="L1422" s="262"/>
      <c r="M1422" s="263" t="s">
        <v>1</v>
      </c>
      <c r="N1422" s="264" t="s">
        <v>41</v>
      </c>
      <c r="O1422" s="71"/>
      <c r="P1422" s="217">
        <f>O1422*H1422</f>
        <v>0</v>
      </c>
      <c r="Q1422" s="217">
        <v>0.55000000000000004</v>
      </c>
      <c r="R1422" s="217">
        <f>Q1422*H1422</f>
        <v>0.53129999999999999</v>
      </c>
      <c r="S1422" s="217">
        <v>0</v>
      </c>
      <c r="T1422" s="218">
        <f>S1422*H1422</f>
        <v>0</v>
      </c>
      <c r="U1422" s="34"/>
      <c r="V1422" s="34"/>
      <c r="W1422" s="34"/>
      <c r="X1422" s="34"/>
      <c r="Y1422" s="34"/>
      <c r="Z1422" s="34"/>
      <c r="AA1422" s="34"/>
      <c r="AB1422" s="34"/>
      <c r="AC1422" s="34"/>
      <c r="AD1422" s="34"/>
      <c r="AE1422" s="34"/>
      <c r="AR1422" s="219" t="s">
        <v>380</v>
      </c>
      <c r="AT1422" s="219" t="s">
        <v>309</v>
      </c>
      <c r="AU1422" s="219" t="s">
        <v>85</v>
      </c>
      <c r="AY1422" s="17" t="s">
        <v>182</v>
      </c>
      <c r="BE1422" s="220">
        <f>IF(N1422="základní",J1422,0)</f>
        <v>0</v>
      </c>
      <c r="BF1422" s="220">
        <f>IF(N1422="snížená",J1422,0)</f>
        <v>0</v>
      </c>
      <c r="BG1422" s="220">
        <f>IF(N1422="zákl. přenesená",J1422,0)</f>
        <v>0</v>
      </c>
      <c r="BH1422" s="220">
        <f>IF(N1422="sníž. přenesená",J1422,0)</f>
        <v>0</v>
      </c>
      <c r="BI1422" s="220">
        <f>IF(N1422="nulová",J1422,0)</f>
        <v>0</v>
      </c>
      <c r="BJ1422" s="17" t="s">
        <v>83</v>
      </c>
      <c r="BK1422" s="220">
        <f>ROUND(I1422*H1422,2)</f>
        <v>0</v>
      </c>
      <c r="BL1422" s="17" t="s">
        <v>275</v>
      </c>
      <c r="BM1422" s="219" t="s">
        <v>2174</v>
      </c>
    </row>
    <row r="1423" spans="1:65" s="13" customFormat="1">
      <c r="B1423" s="221"/>
      <c r="C1423" s="222"/>
      <c r="D1423" s="223" t="s">
        <v>191</v>
      </c>
      <c r="E1423" s="224" t="s">
        <v>1</v>
      </c>
      <c r="F1423" s="225" t="s">
        <v>2175</v>
      </c>
      <c r="G1423" s="222"/>
      <c r="H1423" s="226">
        <v>0.96599999999999997</v>
      </c>
      <c r="I1423" s="227"/>
      <c r="J1423" s="222"/>
      <c r="K1423" s="222"/>
      <c r="L1423" s="228"/>
      <c r="M1423" s="229"/>
      <c r="N1423" s="230"/>
      <c r="O1423" s="230"/>
      <c r="P1423" s="230"/>
      <c r="Q1423" s="230"/>
      <c r="R1423" s="230"/>
      <c r="S1423" s="230"/>
      <c r="T1423" s="231"/>
      <c r="AT1423" s="232" t="s">
        <v>191</v>
      </c>
      <c r="AU1423" s="232" t="s">
        <v>85</v>
      </c>
      <c r="AV1423" s="13" t="s">
        <v>85</v>
      </c>
      <c r="AW1423" s="13" t="s">
        <v>32</v>
      </c>
      <c r="AX1423" s="13" t="s">
        <v>83</v>
      </c>
      <c r="AY1423" s="232" t="s">
        <v>182</v>
      </c>
    </row>
    <row r="1424" spans="1:65" s="2" customFormat="1" ht="16.5" customHeight="1">
      <c r="A1424" s="34"/>
      <c r="B1424" s="35"/>
      <c r="C1424" s="208" t="s">
        <v>2176</v>
      </c>
      <c r="D1424" s="208" t="s">
        <v>184</v>
      </c>
      <c r="E1424" s="209" t="s">
        <v>2177</v>
      </c>
      <c r="F1424" s="210" t="s">
        <v>2178</v>
      </c>
      <c r="G1424" s="211" t="s">
        <v>331</v>
      </c>
      <c r="H1424" s="212">
        <v>36.585000000000001</v>
      </c>
      <c r="I1424" s="213"/>
      <c r="J1424" s="214">
        <f>ROUND(I1424*H1424,2)</f>
        <v>0</v>
      </c>
      <c r="K1424" s="210" t="s">
        <v>188</v>
      </c>
      <c r="L1424" s="39"/>
      <c r="M1424" s="215" t="s">
        <v>1</v>
      </c>
      <c r="N1424" s="216" t="s">
        <v>41</v>
      </c>
      <c r="O1424" s="71"/>
      <c r="P1424" s="217">
        <f>O1424*H1424</f>
        <v>0</v>
      </c>
      <c r="Q1424" s="217">
        <v>2.0000000000000001E-4</v>
      </c>
      <c r="R1424" s="217">
        <f>Q1424*H1424</f>
        <v>7.3170000000000006E-3</v>
      </c>
      <c r="S1424" s="217">
        <v>0</v>
      </c>
      <c r="T1424" s="218">
        <f>S1424*H1424</f>
        <v>0</v>
      </c>
      <c r="U1424" s="34"/>
      <c r="V1424" s="34"/>
      <c r="W1424" s="34"/>
      <c r="X1424" s="34"/>
      <c r="Y1424" s="34"/>
      <c r="Z1424" s="34"/>
      <c r="AA1424" s="34"/>
      <c r="AB1424" s="34"/>
      <c r="AC1424" s="34"/>
      <c r="AD1424" s="34"/>
      <c r="AE1424" s="34"/>
      <c r="AR1424" s="219" t="s">
        <v>275</v>
      </c>
      <c r="AT1424" s="219" t="s">
        <v>184</v>
      </c>
      <c r="AU1424" s="219" t="s">
        <v>85</v>
      </c>
      <c r="AY1424" s="17" t="s">
        <v>182</v>
      </c>
      <c r="BE1424" s="220">
        <f>IF(N1424="základní",J1424,0)</f>
        <v>0</v>
      </c>
      <c r="BF1424" s="220">
        <f>IF(N1424="snížená",J1424,0)</f>
        <v>0</v>
      </c>
      <c r="BG1424" s="220">
        <f>IF(N1424="zákl. přenesená",J1424,0)</f>
        <v>0</v>
      </c>
      <c r="BH1424" s="220">
        <f>IF(N1424="sníž. přenesená",J1424,0)</f>
        <v>0</v>
      </c>
      <c r="BI1424" s="220">
        <f>IF(N1424="nulová",J1424,0)</f>
        <v>0</v>
      </c>
      <c r="BJ1424" s="17" t="s">
        <v>83</v>
      </c>
      <c r="BK1424" s="220">
        <f>ROUND(I1424*H1424,2)</f>
        <v>0</v>
      </c>
      <c r="BL1424" s="17" t="s">
        <v>275</v>
      </c>
      <c r="BM1424" s="219" t="s">
        <v>2179</v>
      </c>
    </row>
    <row r="1425" spans="1:65" s="13" customFormat="1">
      <c r="B1425" s="221"/>
      <c r="C1425" s="222"/>
      <c r="D1425" s="223" t="s">
        <v>191</v>
      </c>
      <c r="E1425" s="224" t="s">
        <v>1</v>
      </c>
      <c r="F1425" s="225" t="s">
        <v>2170</v>
      </c>
      <c r="G1425" s="222"/>
      <c r="H1425" s="226">
        <v>36.585000000000001</v>
      </c>
      <c r="I1425" s="227"/>
      <c r="J1425" s="222"/>
      <c r="K1425" s="222"/>
      <c r="L1425" s="228"/>
      <c r="M1425" s="229"/>
      <c r="N1425" s="230"/>
      <c r="O1425" s="230"/>
      <c r="P1425" s="230"/>
      <c r="Q1425" s="230"/>
      <c r="R1425" s="230"/>
      <c r="S1425" s="230"/>
      <c r="T1425" s="231"/>
      <c r="AT1425" s="232" t="s">
        <v>191</v>
      </c>
      <c r="AU1425" s="232" t="s">
        <v>85</v>
      </c>
      <c r="AV1425" s="13" t="s">
        <v>85</v>
      </c>
      <c r="AW1425" s="13" t="s">
        <v>32</v>
      </c>
      <c r="AX1425" s="13" t="s">
        <v>76</v>
      </c>
      <c r="AY1425" s="232" t="s">
        <v>182</v>
      </c>
    </row>
    <row r="1426" spans="1:65" s="15" customFormat="1">
      <c r="B1426" s="244"/>
      <c r="C1426" s="245"/>
      <c r="D1426" s="223" t="s">
        <v>191</v>
      </c>
      <c r="E1426" s="246" t="s">
        <v>1</v>
      </c>
      <c r="F1426" s="247" t="s">
        <v>202</v>
      </c>
      <c r="G1426" s="245"/>
      <c r="H1426" s="248">
        <v>36.585000000000001</v>
      </c>
      <c r="I1426" s="249"/>
      <c r="J1426" s="245"/>
      <c r="K1426" s="245"/>
      <c r="L1426" s="250"/>
      <c r="M1426" s="251"/>
      <c r="N1426" s="252"/>
      <c r="O1426" s="252"/>
      <c r="P1426" s="252"/>
      <c r="Q1426" s="252"/>
      <c r="R1426" s="252"/>
      <c r="S1426" s="252"/>
      <c r="T1426" s="253"/>
      <c r="AT1426" s="254" t="s">
        <v>191</v>
      </c>
      <c r="AU1426" s="254" t="s">
        <v>85</v>
      </c>
      <c r="AV1426" s="15" t="s">
        <v>189</v>
      </c>
      <c r="AW1426" s="15" t="s">
        <v>32</v>
      </c>
      <c r="AX1426" s="15" t="s">
        <v>83</v>
      </c>
      <c r="AY1426" s="254" t="s">
        <v>182</v>
      </c>
    </row>
    <row r="1427" spans="1:65" s="2" customFormat="1" ht="16.5" customHeight="1">
      <c r="A1427" s="34"/>
      <c r="B1427" s="35"/>
      <c r="C1427" s="208" t="s">
        <v>2180</v>
      </c>
      <c r="D1427" s="208" t="s">
        <v>184</v>
      </c>
      <c r="E1427" s="209" t="s">
        <v>2181</v>
      </c>
      <c r="F1427" s="210" t="s">
        <v>2182</v>
      </c>
      <c r="G1427" s="211" t="s">
        <v>360</v>
      </c>
      <c r="H1427" s="212">
        <v>143.291</v>
      </c>
      <c r="I1427" s="213"/>
      <c r="J1427" s="214">
        <f>ROUND(I1427*H1427,2)</f>
        <v>0</v>
      </c>
      <c r="K1427" s="210" t="s">
        <v>188</v>
      </c>
      <c r="L1427" s="39"/>
      <c r="M1427" s="215" t="s">
        <v>1</v>
      </c>
      <c r="N1427" s="216" t="s">
        <v>41</v>
      </c>
      <c r="O1427" s="71"/>
      <c r="P1427" s="217">
        <f>O1427*H1427</f>
        <v>0</v>
      </c>
      <c r="Q1427" s="217">
        <v>0</v>
      </c>
      <c r="R1427" s="217">
        <f>Q1427*H1427</f>
        <v>0</v>
      </c>
      <c r="S1427" s="217">
        <v>0</v>
      </c>
      <c r="T1427" s="218">
        <f>S1427*H1427</f>
        <v>0</v>
      </c>
      <c r="U1427" s="34"/>
      <c r="V1427" s="34"/>
      <c r="W1427" s="34"/>
      <c r="X1427" s="34"/>
      <c r="Y1427" s="34"/>
      <c r="Z1427" s="34"/>
      <c r="AA1427" s="34"/>
      <c r="AB1427" s="34"/>
      <c r="AC1427" s="34"/>
      <c r="AD1427" s="34"/>
      <c r="AE1427" s="34"/>
      <c r="AR1427" s="219" t="s">
        <v>189</v>
      </c>
      <c r="AT1427" s="219" t="s">
        <v>184</v>
      </c>
      <c r="AU1427" s="219" t="s">
        <v>85</v>
      </c>
      <c r="AY1427" s="17" t="s">
        <v>182</v>
      </c>
      <c r="BE1427" s="220">
        <f>IF(N1427="základní",J1427,0)</f>
        <v>0</v>
      </c>
      <c r="BF1427" s="220">
        <f>IF(N1427="snížená",J1427,0)</f>
        <v>0</v>
      </c>
      <c r="BG1427" s="220">
        <f>IF(N1427="zákl. přenesená",J1427,0)</f>
        <v>0</v>
      </c>
      <c r="BH1427" s="220">
        <f>IF(N1427="sníž. přenesená",J1427,0)</f>
        <v>0</v>
      </c>
      <c r="BI1427" s="220">
        <f>IF(N1427="nulová",J1427,0)</f>
        <v>0</v>
      </c>
      <c r="BJ1427" s="17" t="s">
        <v>83</v>
      </c>
      <c r="BK1427" s="220">
        <f>ROUND(I1427*H1427,2)</f>
        <v>0</v>
      </c>
      <c r="BL1427" s="17" t="s">
        <v>189</v>
      </c>
      <c r="BM1427" s="219" t="s">
        <v>2183</v>
      </c>
    </row>
    <row r="1428" spans="1:65" s="13" customFormat="1">
      <c r="B1428" s="221"/>
      <c r="C1428" s="222"/>
      <c r="D1428" s="223" t="s">
        <v>191</v>
      </c>
      <c r="E1428" s="224" t="s">
        <v>1</v>
      </c>
      <c r="F1428" s="225" t="s">
        <v>2184</v>
      </c>
      <c r="G1428" s="222"/>
      <c r="H1428" s="226">
        <v>73.17</v>
      </c>
      <c r="I1428" s="227"/>
      <c r="J1428" s="222"/>
      <c r="K1428" s="222"/>
      <c r="L1428" s="228"/>
      <c r="M1428" s="229"/>
      <c r="N1428" s="230"/>
      <c r="O1428" s="230"/>
      <c r="P1428" s="230"/>
      <c r="Q1428" s="230"/>
      <c r="R1428" s="230"/>
      <c r="S1428" s="230"/>
      <c r="T1428" s="231"/>
      <c r="AT1428" s="232" t="s">
        <v>191</v>
      </c>
      <c r="AU1428" s="232" t="s">
        <v>85</v>
      </c>
      <c r="AV1428" s="13" t="s">
        <v>85</v>
      </c>
      <c r="AW1428" s="13" t="s">
        <v>32</v>
      </c>
      <c r="AX1428" s="13" t="s">
        <v>76</v>
      </c>
      <c r="AY1428" s="232" t="s">
        <v>182</v>
      </c>
    </row>
    <row r="1429" spans="1:65" s="13" customFormat="1">
      <c r="B1429" s="221"/>
      <c r="C1429" s="222"/>
      <c r="D1429" s="223" t="s">
        <v>191</v>
      </c>
      <c r="E1429" s="224" t="s">
        <v>1</v>
      </c>
      <c r="F1429" s="225" t="s">
        <v>2185</v>
      </c>
      <c r="G1429" s="222"/>
      <c r="H1429" s="226">
        <v>70.120999999999995</v>
      </c>
      <c r="I1429" s="227"/>
      <c r="J1429" s="222"/>
      <c r="K1429" s="222"/>
      <c r="L1429" s="228"/>
      <c r="M1429" s="229"/>
      <c r="N1429" s="230"/>
      <c r="O1429" s="230"/>
      <c r="P1429" s="230"/>
      <c r="Q1429" s="230"/>
      <c r="R1429" s="230"/>
      <c r="S1429" s="230"/>
      <c r="T1429" s="231"/>
      <c r="AT1429" s="232" t="s">
        <v>191</v>
      </c>
      <c r="AU1429" s="232" t="s">
        <v>85</v>
      </c>
      <c r="AV1429" s="13" t="s">
        <v>85</v>
      </c>
      <c r="AW1429" s="13" t="s">
        <v>32</v>
      </c>
      <c r="AX1429" s="13" t="s">
        <v>76</v>
      </c>
      <c r="AY1429" s="232" t="s">
        <v>182</v>
      </c>
    </row>
    <row r="1430" spans="1:65" s="15" customFormat="1">
      <c r="B1430" s="244"/>
      <c r="C1430" s="245"/>
      <c r="D1430" s="223" t="s">
        <v>191</v>
      </c>
      <c r="E1430" s="246" t="s">
        <v>1</v>
      </c>
      <c r="F1430" s="247" t="s">
        <v>202</v>
      </c>
      <c r="G1430" s="245"/>
      <c r="H1430" s="248">
        <v>143.291</v>
      </c>
      <c r="I1430" s="249"/>
      <c r="J1430" s="245"/>
      <c r="K1430" s="245"/>
      <c r="L1430" s="250"/>
      <c r="M1430" s="251"/>
      <c r="N1430" s="252"/>
      <c r="O1430" s="252"/>
      <c r="P1430" s="252"/>
      <c r="Q1430" s="252"/>
      <c r="R1430" s="252"/>
      <c r="S1430" s="252"/>
      <c r="T1430" s="253"/>
      <c r="AT1430" s="254" t="s">
        <v>191</v>
      </c>
      <c r="AU1430" s="254" t="s">
        <v>85</v>
      </c>
      <c r="AV1430" s="15" t="s">
        <v>189</v>
      </c>
      <c r="AW1430" s="15" t="s">
        <v>32</v>
      </c>
      <c r="AX1430" s="15" t="s">
        <v>83</v>
      </c>
      <c r="AY1430" s="254" t="s">
        <v>182</v>
      </c>
    </row>
    <row r="1431" spans="1:65" s="2" customFormat="1" ht="16.5" customHeight="1">
      <c r="A1431" s="34"/>
      <c r="B1431" s="35"/>
      <c r="C1431" s="255" t="s">
        <v>2186</v>
      </c>
      <c r="D1431" s="255" t="s">
        <v>309</v>
      </c>
      <c r="E1431" s="256" t="s">
        <v>2187</v>
      </c>
      <c r="F1431" s="257" t="s">
        <v>2188</v>
      </c>
      <c r="G1431" s="258" t="s">
        <v>187</v>
      </c>
      <c r="H1431" s="259">
        <v>1.3280000000000001</v>
      </c>
      <c r="I1431" s="260"/>
      <c r="J1431" s="261">
        <f>ROUND(I1431*H1431,2)</f>
        <v>0</v>
      </c>
      <c r="K1431" s="257" t="s">
        <v>188</v>
      </c>
      <c r="L1431" s="262"/>
      <c r="M1431" s="263" t="s">
        <v>1</v>
      </c>
      <c r="N1431" s="264" t="s">
        <v>41</v>
      </c>
      <c r="O1431" s="71"/>
      <c r="P1431" s="217">
        <f>O1431*H1431</f>
        <v>0</v>
      </c>
      <c r="Q1431" s="217">
        <v>0.55000000000000004</v>
      </c>
      <c r="R1431" s="217">
        <f>Q1431*H1431</f>
        <v>0.73040000000000005</v>
      </c>
      <c r="S1431" s="217">
        <v>0</v>
      </c>
      <c r="T1431" s="218">
        <f>S1431*H1431</f>
        <v>0</v>
      </c>
      <c r="U1431" s="34"/>
      <c r="V1431" s="34"/>
      <c r="W1431" s="34"/>
      <c r="X1431" s="34"/>
      <c r="Y1431" s="34"/>
      <c r="Z1431" s="34"/>
      <c r="AA1431" s="34"/>
      <c r="AB1431" s="34"/>
      <c r="AC1431" s="34"/>
      <c r="AD1431" s="34"/>
      <c r="AE1431" s="34"/>
      <c r="AR1431" s="219" t="s">
        <v>234</v>
      </c>
      <c r="AT1431" s="219" t="s">
        <v>309</v>
      </c>
      <c r="AU1431" s="219" t="s">
        <v>85</v>
      </c>
      <c r="AY1431" s="17" t="s">
        <v>182</v>
      </c>
      <c r="BE1431" s="220">
        <f>IF(N1431="základní",J1431,0)</f>
        <v>0</v>
      </c>
      <c r="BF1431" s="220">
        <f>IF(N1431="snížená",J1431,0)</f>
        <v>0</v>
      </c>
      <c r="BG1431" s="220">
        <f>IF(N1431="zákl. přenesená",J1431,0)</f>
        <v>0</v>
      </c>
      <c r="BH1431" s="220">
        <f>IF(N1431="sníž. přenesená",J1431,0)</f>
        <v>0</v>
      </c>
      <c r="BI1431" s="220">
        <f>IF(N1431="nulová",J1431,0)</f>
        <v>0</v>
      </c>
      <c r="BJ1431" s="17" t="s">
        <v>83</v>
      </c>
      <c r="BK1431" s="220">
        <f>ROUND(I1431*H1431,2)</f>
        <v>0</v>
      </c>
      <c r="BL1431" s="17" t="s">
        <v>189</v>
      </c>
      <c r="BM1431" s="219" t="s">
        <v>2189</v>
      </c>
    </row>
    <row r="1432" spans="1:65" s="13" customFormat="1">
      <c r="B1432" s="221"/>
      <c r="C1432" s="222"/>
      <c r="D1432" s="223" t="s">
        <v>191</v>
      </c>
      <c r="E1432" s="224" t="s">
        <v>1</v>
      </c>
      <c r="F1432" s="225" t="s">
        <v>2190</v>
      </c>
      <c r="G1432" s="222"/>
      <c r="H1432" s="226">
        <v>0.77300000000000002</v>
      </c>
      <c r="I1432" s="227"/>
      <c r="J1432" s="222"/>
      <c r="K1432" s="222"/>
      <c r="L1432" s="228"/>
      <c r="M1432" s="229"/>
      <c r="N1432" s="230"/>
      <c r="O1432" s="230"/>
      <c r="P1432" s="230"/>
      <c r="Q1432" s="230"/>
      <c r="R1432" s="230"/>
      <c r="S1432" s="230"/>
      <c r="T1432" s="231"/>
      <c r="AT1432" s="232" t="s">
        <v>191</v>
      </c>
      <c r="AU1432" s="232" t="s">
        <v>85</v>
      </c>
      <c r="AV1432" s="13" t="s">
        <v>85</v>
      </c>
      <c r="AW1432" s="13" t="s">
        <v>32</v>
      </c>
      <c r="AX1432" s="13" t="s">
        <v>76</v>
      </c>
      <c r="AY1432" s="232" t="s">
        <v>182</v>
      </c>
    </row>
    <row r="1433" spans="1:65" s="13" customFormat="1">
      <c r="B1433" s="221"/>
      <c r="C1433" s="222"/>
      <c r="D1433" s="223" t="s">
        <v>191</v>
      </c>
      <c r="E1433" s="224" t="s">
        <v>1</v>
      </c>
      <c r="F1433" s="225" t="s">
        <v>2191</v>
      </c>
      <c r="G1433" s="222"/>
      <c r="H1433" s="226">
        <v>0.55500000000000005</v>
      </c>
      <c r="I1433" s="227"/>
      <c r="J1433" s="222"/>
      <c r="K1433" s="222"/>
      <c r="L1433" s="228"/>
      <c r="M1433" s="229"/>
      <c r="N1433" s="230"/>
      <c r="O1433" s="230"/>
      <c r="P1433" s="230"/>
      <c r="Q1433" s="230"/>
      <c r="R1433" s="230"/>
      <c r="S1433" s="230"/>
      <c r="T1433" s="231"/>
      <c r="AT1433" s="232" t="s">
        <v>191</v>
      </c>
      <c r="AU1433" s="232" t="s">
        <v>85</v>
      </c>
      <c r="AV1433" s="13" t="s">
        <v>85</v>
      </c>
      <c r="AW1433" s="13" t="s">
        <v>32</v>
      </c>
      <c r="AX1433" s="13" t="s">
        <v>76</v>
      </c>
      <c r="AY1433" s="232" t="s">
        <v>182</v>
      </c>
    </row>
    <row r="1434" spans="1:65" s="15" customFormat="1">
      <c r="B1434" s="244"/>
      <c r="C1434" s="245"/>
      <c r="D1434" s="223" t="s">
        <v>191</v>
      </c>
      <c r="E1434" s="246" t="s">
        <v>1</v>
      </c>
      <c r="F1434" s="247" t="s">
        <v>202</v>
      </c>
      <c r="G1434" s="245"/>
      <c r="H1434" s="248">
        <v>1.3280000000000001</v>
      </c>
      <c r="I1434" s="249"/>
      <c r="J1434" s="245"/>
      <c r="K1434" s="245"/>
      <c r="L1434" s="250"/>
      <c r="M1434" s="251"/>
      <c r="N1434" s="252"/>
      <c r="O1434" s="252"/>
      <c r="P1434" s="252"/>
      <c r="Q1434" s="252"/>
      <c r="R1434" s="252"/>
      <c r="S1434" s="252"/>
      <c r="T1434" s="253"/>
      <c r="AT1434" s="254" t="s">
        <v>191</v>
      </c>
      <c r="AU1434" s="254" t="s">
        <v>85</v>
      </c>
      <c r="AV1434" s="15" t="s">
        <v>189</v>
      </c>
      <c r="AW1434" s="15" t="s">
        <v>32</v>
      </c>
      <c r="AX1434" s="15" t="s">
        <v>83</v>
      </c>
      <c r="AY1434" s="254" t="s">
        <v>182</v>
      </c>
    </row>
    <row r="1435" spans="1:65" s="2" customFormat="1" ht="16.5" customHeight="1">
      <c r="A1435" s="34"/>
      <c r="B1435" s="35"/>
      <c r="C1435" s="208" t="s">
        <v>2192</v>
      </c>
      <c r="D1435" s="208" t="s">
        <v>184</v>
      </c>
      <c r="E1435" s="209" t="s">
        <v>2193</v>
      </c>
      <c r="F1435" s="210" t="s">
        <v>2194</v>
      </c>
      <c r="G1435" s="211" t="s">
        <v>2086</v>
      </c>
      <c r="H1435" s="212">
        <v>193.90100000000001</v>
      </c>
      <c r="I1435" s="213"/>
      <c r="J1435" s="214">
        <f>ROUND(I1435*H1435,2)</f>
        <v>0</v>
      </c>
      <c r="K1435" s="210" t="s">
        <v>1</v>
      </c>
      <c r="L1435" s="39"/>
      <c r="M1435" s="215" t="s">
        <v>1</v>
      </c>
      <c r="N1435" s="216" t="s">
        <v>41</v>
      </c>
      <c r="O1435" s="71"/>
      <c r="P1435" s="217">
        <f>O1435*H1435</f>
        <v>0</v>
      </c>
      <c r="Q1435" s="217">
        <v>5.0000000000000001E-4</v>
      </c>
      <c r="R1435" s="217">
        <f>Q1435*H1435</f>
        <v>9.6950500000000009E-2</v>
      </c>
      <c r="S1435" s="217">
        <v>0</v>
      </c>
      <c r="T1435" s="218">
        <f>S1435*H1435</f>
        <v>0</v>
      </c>
      <c r="U1435" s="34"/>
      <c r="V1435" s="34"/>
      <c r="W1435" s="34"/>
      <c r="X1435" s="34"/>
      <c r="Y1435" s="34"/>
      <c r="Z1435" s="34"/>
      <c r="AA1435" s="34"/>
      <c r="AB1435" s="34"/>
      <c r="AC1435" s="34"/>
      <c r="AD1435" s="34"/>
      <c r="AE1435" s="34"/>
      <c r="AR1435" s="219" t="s">
        <v>275</v>
      </c>
      <c r="AT1435" s="219" t="s">
        <v>184</v>
      </c>
      <c r="AU1435" s="219" t="s">
        <v>85</v>
      </c>
      <c r="AY1435" s="17" t="s">
        <v>182</v>
      </c>
      <c r="BE1435" s="220">
        <f>IF(N1435="základní",J1435,0)</f>
        <v>0</v>
      </c>
      <c r="BF1435" s="220">
        <f>IF(N1435="snížená",J1435,0)</f>
        <v>0</v>
      </c>
      <c r="BG1435" s="220">
        <f>IF(N1435="zákl. přenesená",J1435,0)</f>
        <v>0</v>
      </c>
      <c r="BH1435" s="220">
        <f>IF(N1435="sníž. přenesená",J1435,0)</f>
        <v>0</v>
      </c>
      <c r="BI1435" s="220">
        <f>IF(N1435="nulová",J1435,0)</f>
        <v>0</v>
      </c>
      <c r="BJ1435" s="17" t="s">
        <v>83</v>
      </c>
      <c r="BK1435" s="220">
        <f>ROUND(I1435*H1435,2)</f>
        <v>0</v>
      </c>
      <c r="BL1435" s="17" t="s">
        <v>275</v>
      </c>
      <c r="BM1435" s="219" t="s">
        <v>2195</v>
      </c>
    </row>
    <row r="1436" spans="1:65" s="13" customFormat="1">
      <c r="B1436" s="221"/>
      <c r="C1436" s="222"/>
      <c r="D1436" s="223" t="s">
        <v>191</v>
      </c>
      <c r="E1436" s="224" t="s">
        <v>1</v>
      </c>
      <c r="F1436" s="225" t="s">
        <v>2196</v>
      </c>
      <c r="G1436" s="222"/>
      <c r="H1436" s="226">
        <v>53.658000000000001</v>
      </c>
      <c r="I1436" s="227"/>
      <c r="J1436" s="222"/>
      <c r="K1436" s="222"/>
      <c r="L1436" s="228"/>
      <c r="M1436" s="229"/>
      <c r="N1436" s="230"/>
      <c r="O1436" s="230"/>
      <c r="P1436" s="230"/>
      <c r="Q1436" s="230"/>
      <c r="R1436" s="230"/>
      <c r="S1436" s="230"/>
      <c r="T1436" s="231"/>
      <c r="AT1436" s="232" t="s">
        <v>191</v>
      </c>
      <c r="AU1436" s="232" t="s">
        <v>85</v>
      </c>
      <c r="AV1436" s="13" t="s">
        <v>85</v>
      </c>
      <c r="AW1436" s="13" t="s">
        <v>32</v>
      </c>
      <c r="AX1436" s="13" t="s">
        <v>76</v>
      </c>
      <c r="AY1436" s="232" t="s">
        <v>182</v>
      </c>
    </row>
    <row r="1437" spans="1:65" s="13" customFormat="1">
      <c r="B1437" s="221"/>
      <c r="C1437" s="222"/>
      <c r="D1437" s="223" t="s">
        <v>191</v>
      </c>
      <c r="E1437" s="224" t="s">
        <v>1</v>
      </c>
      <c r="F1437" s="225" t="s">
        <v>2197</v>
      </c>
      <c r="G1437" s="222"/>
      <c r="H1437" s="226">
        <v>140.24299999999999</v>
      </c>
      <c r="I1437" s="227"/>
      <c r="J1437" s="222"/>
      <c r="K1437" s="222"/>
      <c r="L1437" s="228"/>
      <c r="M1437" s="229"/>
      <c r="N1437" s="230"/>
      <c r="O1437" s="230"/>
      <c r="P1437" s="230"/>
      <c r="Q1437" s="230"/>
      <c r="R1437" s="230"/>
      <c r="S1437" s="230"/>
      <c r="T1437" s="231"/>
      <c r="AT1437" s="232" t="s">
        <v>191</v>
      </c>
      <c r="AU1437" s="232" t="s">
        <v>85</v>
      </c>
      <c r="AV1437" s="13" t="s">
        <v>85</v>
      </c>
      <c r="AW1437" s="13" t="s">
        <v>32</v>
      </c>
      <c r="AX1437" s="13" t="s">
        <v>76</v>
      </c>
      <c r="AY1437" s="232" t="s">
        <v>182</v>
      </c>
    </row>
    <row r="1438" spans="1:65" s="15" customFormat="1">
      <c r="B1438" s="244"/>
      <c r="C1438" s="245"/>
      <c r="D1438" s="223" t="s">
        <v>191</v>
      </c>
      <c r="E1438" s="246" t="s">
        <v>1</v>
      </c>
      <c r="F1438" s="247" t="s">
        <v>202</v>
      </c>
      <c r="G1438" s="245"/>
      <c r="H1438" s="248">
        <v>193.90100000000001</v>
      </c>
      <c r="I1438" s="249"/>
      <c r="J1438" s="245"/>
      <c r="K1438" s="245"/>
      <c r="L1438" s="250"/>
      <c r="M1438" s="251"/>
      <c r="N1438" s="252"/>
      <c r="O1438" s="252"/>
      <c r="P1438" s="252"/>
      <c r="Q1438" s="252"/>
      <c r="R1438" s="252"/>
      <c r="S1438" s="252"/>
      <c r="T1438" s="253"/>
      <c r="AT1438" s="254" t="s">
        <v>191</v>
      </c>
      <c r="AU1438" s="254" t="s">
        <v>85</v>
      </c>
      <c r="AV1438" s="15" t="s">
        <v>189</v>
      </c>
      <c r="AW1438" s="15" t="s">
        <v>32</v>
      </c>
      <c r="AX1438" s="15" t="s">
        <v>83</v>
      </c>
      <c r="AY1438" s="254" t="s">
        <v>182</v>
      </c>
    </row>
    <row r="1439" spans="1:65" s="2" customFormat="1" ht="16.5" customHeight="1">
      <c r="A1439" s="34"/>
      <c r="B1439" s="35"/>
      <c r="C1439" s="208" t="s">
        <v>2198</v>
      </c>
      <c r="D1439" s="208" t="s">
        <v>184</v>
      </c>
      <c r="E1439" s="209" t="s">
        <v>2199</v>
      </c>
      <c r="F1439" s="210" t="s">
        <v>2200</v>
      </c>
      <c r="G1439" s="211" t="s">
        <v>301</v>
      </c>
      <c r="H1439" s="212">
        <v>6.1479999999999997</v>
      </c>
      <c r="I1439" s="213"/>
      <c r="J1439" s="214">
        <f>ROUND(I1439*H1439,2)</f>
        <v>0</v>
      </c>
      <c r="K1439" s="210" t="s">
        <v>188</v>
      </c>
      <c r="L1439" s="39"/>
      <c r="M1439" s="215" t="s">
        <v>1</v>
      </c>
      <c r="N1439" s="216" t="s">
        <v>41</v>
      </c>
      <c r="O1439" s="71"/>
      <c r="P1439" s="217">
        <f>O1439*H1439</f>
        <v>0</v>
      </c>
      <c r="Q1439" s="217">
        <v>0</v>
      </c>
      <c r="R1439" s="217">
        <f>Q1439*H1439</f>
        <v>0</v>
      </c>
      <c r="S1439" s="217">
        <v>0</v>
      </c>
      <c r="T1439" s="218">
        <f>S1439*H1439</f>
        <v>0</v>
      </c>
      <c r="U1439" s="34"/>
      <c r="V1439" s="34"/>
      <c r="W1439" s="34"/>
      <c r="X1439" s="34"/>
      <c r="Y1439" s="34"/>
      <c r="Z1439" s="34"/>
      <c r="AA1439" s="34"/>
      <c r="AB1439" s="34"/>
      <c r="AC1439" s="34"/>
      <c r="AD1439" s="34"/>
      <c r="AE1439" s="34"/>
      <c r="AR1439" s="219" t="s">
        <v>275</v>
      </c>
      <c r="AT1439" s="219" t="s">
        <v>184</v>
      </c>
      <c r="AU1439" s="219" t="s">
        <v>85</v>
      </c>
      <c r="AY1439" s="17" t="s">
        <v>182</v>
      </c>
      <c r="BE1439" s="220">
        <f>IF(N1439="základní",J1439,0)</f>
        <v>0</v>
      </c>
      <c r="BF1439" s="220">
        <f>IF(N1439="snížená",J1439,0)</f>
        <v>0</v>
      </c>
      <c r="BG1439" s="220">
        <f>IF(N1439="zákl. přenesená",J1439,0)</f>
        <v>0</v>
      </c>
      <c r="BH1439" s="220">
        <f>IF(N1439="sníž. přenesená",J1439,0)</f>
        <v>0</v>
      </c>
      <c r="BI1439" s="220">
        <f>IF(N1439="nulová",J1439,0)</f>
        <v>0</v>
      </c>
      <c r="BJ1439" s="17" t="s">
        <v>83</v>
      </c>
      <c r="BK1439" s="220">
        <f>ROUND(I1439*H1439,2)</f>
        <v>0</v>
      </c>
      <c r="BL1439" s="17" t="s">
        <v>275</v>
      </c>
      <c r="BM1439" s="219" t="s">
        <v>2201</v>
      </c>
    </row>
    <row r="1440" spans="1:65" s="2" customFormat="1" ht="16.5" customHeight="1">
      <c r="A1440" s="34"/>
      <c r="B1440" s="35"/>
      <c r="C1440" s="208" t="s">
        <v>2202</v>
      </c>
      <c r="D1440" s="208" t="s">
        <v>184</v>
      </c>
      <c r="E1440" s="209" t="s">
        <v>2203</v>
      </c>
      <c r="F1440" s="210" t="s">
        <v>2204</v>
      </c>
      <c r="G1440" s="211" t="s">
        <v>301</v>
      </c>
      <c r="H1440" s="212">
        <v>6.1479999999999997</v>
      </c>
      <c r="I1440" s="213"/>
      <c r="J1440" s="214">
        <f>ROUND(I1440*H1440,2)</f>
        <v>0</v>
      </c>
      <c r="K1440" s="210" t="s">
        <v>188</v>
      </c>
      <c r="L1440" s="39"/>
      <c r="M1440" s="215" t="s">
        <v>1</v>
      </c>
      <c r="N1440" s="216" t="s">
        <v>41</v>
      </c>
      <c r="O1440" s="71"/>
      <c r="P1440" s="217">
        <f>O1440*H1440</f>
        <v>0</v>
      </c>
      <c r="Q1440" s="217">
        <v>0</v>
      </c>
      <c r="R1440" s="217">
        <f>Q1440*H1440</f>
        <v>0</v>
      </c>
      <c r="S1440" s="217">
        <v>0</v>
      </c>
      <c r="T1440" s="218">
        <f>S1440*H1440</f>
        <v>0</v>
      </c>
      <c r="U1440" s="34"/>
      <c r="V1440" s="34"/>
      <c r="W1440" s="34"/>
      <c r="X1440" s="34"/>
      <c r="Y1440" s="34"/>
      <c r="Z1440" s="34"/>
      <c r="AA1440" s="34"/>
      <c r="AB1440" s="34"/>
      <c r="AC1440" s="34"/>
      <c r="AD1440" s="34"/>
      <c r="AE1440" s="34"/>
      <c r="AR1440" s="219" t="s">
        <v>275</v>
      </c>
      <c r="AT1440" s="219" t="s">
        <v>184</v>
      </c>
      <c r="AU1440" s="219" t="s">
        <v>85</v>
      </c>
      <c r="AY1440" s="17" t="s">
        <v>182</v>
      </c>
      <c r="BE1440" s="220">
        <f>IF(N1440="základní",J1440,0)</f>
        <v>0</v>
      </c>
      <c r="BF1440" s="220">
        <f>IF(N1440="snížená",J1440,0)</f>
        <v>0</v>
      </c>
      <c r="BG1440" s="220">
        <f>IF(N1440="zákl. přenesená",J1440,0)</f>
        <v>0</v>
      </c>
      <c r="BH1440" s="220">
        <f>IF(N1440="sníž. přenesená",J1440,0)</f>
        <v>0</v>
      </c>
      <c r="BI1440" s="220">
        <f>IF(N1440="nulová",J1440,0)</f>
        <v>0</v>
      </c>
      <c r="BJ1440" s="17" t="s">
        <v>83</v>
      </c>
      <c r="BK1440" s="220">
        <f>ROUND(I1440*H1440,2)</f>
        <v>0</v>
      </c>
      <c r="BL1440" s="17" t="s">
        <v>275</v>
      </c>
      <c r="BM1440" s="219" t="s">
        <v>2205</v>
      </c>
    </row>
    <row r="1441" spans="1:65" s="12" customFormat="1" ht="22.9" customHeight="1">
      <c r="B1441" s="192"/>
      <c r="C1441" s="193"/>
      <c r="D1441" s="194" t="s">
        <v>75</v>
      </c>
      <c r="E1441" s="206" t="s">
        <v>2206</v>
      </c>
      <c r="F1441" s="206" t="s">
        <v>2207</v>
      </c>
      <c r="G1441" s="193"/>
      <c r="H1441" s="193"/>
      <c r="I1441" s="196"/>
      <c r="J1441" s="207">
        <f>BK1441</f>
        <v>0</v>
      </c>
      <c r="K1441" s="193"/>
      <c r="L1441" s="198"/>
      <c r="M1441" s="199"/>
      <c r="N1441" s="200"/>
      <c r="O1441" s="200"/>
      <c r="P1441" s="201">
        <f>SUM(P1442:P1576)</f>
        <v>0</v>
      </c>
      <c r="Q1441" s="200"/>
      <c r="R1441" s="201">
        <f>SUM(R1442:R1576)</f>
        <v>15.190912560000001</v>
      </c>
      <c r="S1441" s="200"/>
      <c r="T1441" s="202">
        <f>SUM(T1442:T1576)</f>
        <v>0.46103849999999996</v>
      </c>
      <c r="AR1441" s="203" t="s">
        <v>85</v>
      </c>
      <c r="AT1441" s="204" t="s">
        <v>75</v>
      </c>
      <c r="AU1441" s="204" t="s">
        <v>83</v>
      </c>
      <c r="AY1441" s="203" t="s">
        <v>182</v>
      </c>
      <c r="BK1441" s="205">
        <f>SUM(BK1442:BK1576)</f>
        <v>0</v>
      </c>
    </row>
    <row r="1442" spans="1:65" s="2" customFormat="1" ht="16.5" customHeight="1">
      <c r="A1442" s="34"/>
      <c r="B1442" s="35"/>
      <c r="C1442" s="208" t="s">
        <v>2208</v>
      </c>
      <c r="D1442" s="208" t="s">
        <v>184</v>
      </c>
      <c r="E1442" s="209" t="s">
        <v>2209</v>
      </c>
      <c r="F1442" s="210" t="s">
        <v>2210</v>
      </c>
      <c r="G1442" s="211" t="s">
        <v>331</v>
      </c>
      <c r="H1442" s="212">
        <v>7.7510000000000003</v>
      </c>
      <c r="I1442" s="213"/>
      <c r="J1442" s="214">
        <f>ROUND(I1442*H1442,2)</f>
        <v>0</v>
      </c>
      <c r="K1442" s="210" t="s">
        <v>188</v>
      </c>
      <c r="L1442" s="39"/>
      <c r="M1442" s="215" t="s">
        <v>1</v>
      </c>
      <c r="N1442" s="216" t="s">
        <v>41</v>
      </c>
      <c r="O1442" s="71"/>
      <c r="P1442" s="217">
        <f>O1442*H1442</f>
        <v>0</v>
      </c>
      <c r="Q1442" s="217">
        <v>2.5510000000000001E-2</v>
      </c>
      <c r="R1442" s="217">
        <f>Q1442*H1442</f>
        <v>0.19772801000000001</v>
      </c>
      <c r="S1442" s="217">
        <v>0</v>
      </c>
      <c r="T1442" s="218">
        <f>S1442*H1442</f>
        <v>0</v>
      </c>
      <c r="U1442" s="34"/>
      <c r="V1442" s="34"/>
      <c r="W1442" s="34"/>
      <c r="X1442" s="34"/>
      <c r="Y1442" s="34"/>
      <c r="Z1442" s="34"/>
      <c r="AA1442" s="34"/>
      <c r="AB1442" s="34"/>
      <c r="AC1442" s="34"/>
      <c r="AD1442" s="34"/>
      <c r="AE1442" s="34"/>
      <c r="AR1442" s="219" t="s">
        <v>275</v>
      </c>
      <c r="AT1442" s="219" t="s">
        <v>184</v>
      </c>
      <c r="AU1442" s="219" t="s">
        <v>85</v>
      </c>
      <c r="AY1442" s="17" t="s">
        <v>182</v>
      </c>
      <c r="BE1442" s="220">
        <f>IF(N1442="základní",J1442,0)</f>
        <v>0</v>
      </c>
      <c r="BF1442" s="220">
        <f>IF(N1442="snížená",J1442,0)</f>
        <v>0</v>
      </c>
      <c r="BG1442" s="220">
        <f>IF(N1442="zákl. přenesená",J1442,0)</f>
        <v>0</v>
      </c>
      <c r="BH1442" s="220">
        <f>IF(N1442="sníž. přenesená",J1442,0)</f>
        <v>0</v>
      </c>
      <c r="BI1442" s="220">
        <f>IF(N1442="nulová",J1442,0)</f>
        <v>0</v>
      </c>
      <c r="BJ1442" s="17" t="s">
        <v>83</v>
      </c>
      <c r="BK1442" s="220">
        <f>ROUND(I1442*H1442,2)</f>
        <v>0</v>
      </c>
      <c r="BL1442" s="17" t="s">
        <v>275</v>
      </c>
      <c r="BM1442" s="219" t="s">
        <v>2211</v>
      </c>
    </row>
    <row r="1443" spans="1:65" s="13" customFormat="1">
      <c r="B1443" s="221"/>
      <c r="C1443" s="222"/>
      <c r="D1443" s="223" t="s">
        <v>191</v>
      </c>
      <c r="E1443" s="224" t="s">
        <v>1</v>
      </c>
      <c r="F1443" s="225" t="s">
        <v>2212</v>
      </c>
      <c r="G1443" s="222"/>
      <c r="H1443" s="226">
        <v>7.7510000000000003</v>
      </c>
      <c r="I1443" s="227"/>
      <c r="J1443" s="222"/>
      <c r="K1443" s="222"/>
      <c r="L1443" s="228"/>
      <c r="M1443" s="229"/>
      <c r="N1443" s="230"/>
      <c r="O1443" s="230"/>
      <c r="P1443" s="230"/>
      <c r="Q1443" s="230"/>
      <c r="R1443" s="230"/>
      <c r="S1443" s="230"/>
      <c r="T1443" s="231"/>
      <c r="AT1443" s="232" t="s">
        <v>191</v>
      </c>
      <c r="AU1443" s="232" t="s">
        <v>85</v>
      </c>
      <c r="AV1443" s="13" t="s">
        <v>85</v>
      </c>
      <c r="AW1443" s="13" t="s">
        <v>32</v>
      </c>
      <c r="AX1443" s="13" t="s">
        <v>83</v>
      </c>
      <c r="AY1443" s="232" t="s">
        <v>182</v>
      </c>
    </row>
    <row r="1444" spans="1:65" s="2" customFormat="1" ht="16.5" customHeight="1">
      <c r="A1444" s="34"/>
      <c r="B1444" s="35"/>
      <c r="C1444" s="208" t="s">
        <v>2213</v>
      </c>
      <c r="D1444" s="208" t="s">
        <v>184</v>
      </c>
      <c r="E1444" s="209" t="s">
        <v>2214</v>
      </c>
      <c r="F1444" s="210" t="s">
        <v>2215</v>
      </c>
      <c r="G1444" s="211" t="s">
        <v>331</v>
      </c>
      <c r="H1444" s="212">
        <v>3.8679999999999999</v>
      </c>
      <c r="I1444" s="213"/>
      <c r="J1444" s="214">
        <f>ROUND(I1444*H1444,2)</f>
        <v>0</v>
      </c>
      <c r="K1444" s="210" t="s">
        <v>188</v>
      </c>
      <c r="L1444" s="39"/>
      <c r="M1444" s="215" t="s">
        <v>1</v>
      </c>
      <c r="N1444" s="216" t="s">
        <v>41</v>
      </c>
      <c r="O1444" s="71"/>
      <c r="P1444" s="217">
        <f>O1444*H1444</f>
        <v>0</v>
      </c>
      <c r="Q1444" s="217">
        <v>2.8660000000000001E-2</v>
      </c>
      <c r="R1444" s="217">
        <f>Q1444*H1444</f>
        <v>0.11085688</v>
      </c>
      <c r="S1444" s="217">
        <v>0</v>
      </c>
      <c r="T1444" s="218">
        <f>S1444*H1444</f>
        <v>0</v>
      </c>
      <c r="U1444" s="34"/>
      <c r="V1444" s="34"/>
      <c r="W1444" s="34"/>
      <c r="X1444" s="34"/>
      <c r="Y1444" s="34"/>
      <c r="Z1444" s="34"/>
      <c r="AA1444" s="34"/>
      <c r="AB1444" s="34"/>
      <c r="AC1444" s="34"/>
      <c r="AD1444" s="34"/>
      <c r="AE1444" s="34"/>
      <c r="AR1444" s="219" t="s">
        <v>275</v>
      </c>
      <c r="AT1444" s="219" t="s">
        <v>184</v>
      </c>
      <c r="AU1444" s="219" t="s">
        <v>85</v>
      </c>
      <c r="AY1444" s="17" t="s">
        <v>182</v>
      </c>
      <c r="BE1444" s="220">
        <f>IF(N1444="základní",J1444,0)</f>
        <v>0</v>
      </c>
      <c r="BF1444" s="220">
        <f>IF(N1444="snížená",J1444,0)</f>
        <v>0</v>
      </c>
      <c r="BG1444" s="220">
        <f>IF(N1444="zákl. přenesená",J1444,0)</f>
        <v>0</v>
      </c>
      <c r="BH1444" s="220">
        <f>IF(N1444="sníž. přenesená",J1444,0)</f>
        <v>0</v>
      </c>
      <c r="BI1444" s="220">
        <f>IF(N1444="nulová",J1444,0)</f>
        <v>0</v>
      </c>
      <c r="BJ1444" s="17" t="s">
        <v>83</v>
      </c>
      <c r="BK1444" s="220">
        <f>ROUND(I1444*H1444,2)</f>
        <v>0</v>
      </c>
      <c r="BL1444" s="17" t="s">
        <v>275</v>
      </c>
      <c r="BM1444" s="219" t="s">
        <v>2216</v>
      </c>
    </row>
    <row r="1445" spans="1:65" s="13" customFormat="1">
      <c r="B1445" s="221"/>
      <c r="C1445" s="222"/>
      <c r="D1445" s="223" t="s">
        <v>191</v>
      </c>
      <c r="E1445" s="224" t="s">
        <v>1</v>
      </c>
      <c r="F1445" s="225" t="s">
        <v>2217</v>
      </c>
      <c r="G1445" s="222"/>
      <c r="H1445" s="226">
        <v>3.8679999999999999</v>
      </c>
      <c r="I1445" s="227"/>
      <c r="J1445" s="222"/>
      <c r="K1445" s="222"/>
      <c r="L1445" s="228"/>
      <c r="M1445" s="229"/>
      <c r="N1445" s="230"/>
      <c r="O1445" s="230"/>
      <c r="P1445" s="230"/>
      <c r="Q1445" s="230"/>
      <c r="R1445" s="230"/>
      <c r="S1445" s="230"/>
      <c r="T1445" s="231"/>
      <c r="AT1445" s="232" t="s">
        <v>191</v>
      </c>
      <c r="AU1445" s="232" t="s">
        <v>85</v>
      </c>
      <c r="AV1445" s="13" t="s">
        <v>85</v>
      </c>
      <c r="AW1445" s="13" t="s">
        <v>32</v>
      </c>
      <c r="AX1445" s="13" t="s">
        <v>83</v>
      </c>
      <c r="AY1445" s="232" t="s">
        <v>182</v>
      </c>
    </row>
    <row r="1446" spans="1:65" s="2" customFormat="1" ht="16.5" customHeight="1">
      <c r="A1446" s="34"/>
      <c r="B1446" s="35"/>
      <c r="C1446" s="208" t="s">
        <v>2218</v>
      </c>
      <c r="D1446" s="208" t="s">
        <v>184</v>
      </c>
      <c r="E1446" s="209" t="s">
        <v>2219</v>
      </c>
      <c r="F1446" s="210" t="s">
        <v>2220</v>
      </c>
      <c r="G1446" s="211" t="s">
        <v>331</v>
      </c>
      <c r="H1446" s="212">
        <v>7.202</v>
      </c>
      <c r="I1446" s="213"/>
      <c r="J1446" s="214">
        <f>ROUND(I1446*H1446,2)</f>
        <v>0</v>
      </c>
      <c r="K1446" s="210" t="s">
        <v>188</v>
      </c>
      <c r="L1446" s="39"/>
      <c r="M1446" s="215" t="s">
        <v>1</v>
      </c>
      <c r="N1446" s="216" t="s">
        <v>41</v>
      </c>
      <c r="O1446" s="71"/>
      <c r="P1446" s="217">
        <f>O1446*H1446</f>
        <v>0</v>
      </c>
      <c r="Q1446" s="217">
        <v>4.5539999999999997E-2</v>
      </c>
      <c r="R1446" s="217">
        <f>Q1446*H1446</f>
        <v>0.32797907999999998</v>
      </c>
      <c r="S1446" s="217">
        <v>0</v>
      </c>
      <c r="T1446" s="218">
        <f>S1446*H1446</f>
        <v>0</v>
      </c>
      <c r="U1446" s="34"/>
      <c r="V1446" s="34"/>
      <c r="W1446" s="34"/>
      <c r="X1446" s="34"/>
      <c r="Y1446" s="34"/>
      <c r="Z1446" s="34"/>
      <c r="AA1446" s="34"/>
      <c r="AB1446" s="34"/>
      <c r="AC1446" s="34"/>
      <c r="AD1446" s="34"/>
      <c r="AE1446" s="34"/>
      <c r="AR1446" s="219" t="s">
        <v>275</v>
      </c>
      <c r="AT1446" s="219" t="s">
        <v>184</v>
      </c>
      <c r="AU1446" s="219" t="s">
        <v>85</v>
      </c>
      <c r="AY1446" s="17" t="s">
        <v>182</v>
      </c>
      <c r="BE1446" s="220">
        <f>IF(N1446="základní",J1446,0)</f>
        <v>0</v>
      </c>
      <c r="BF1446" s="220">
        <f>IF(N1446="snížená",J1446,0)</f>
        <v>0</v>
      </c>
      <c r="BG1446" s="220">
        <f>IF(N1446="zákl. přenesená",J1446,0)</f>
        <v>0</v>
      </c>
      <c r="BH1446" s="220">
        <f>IF(N1446="sníž. přenesená",J1446,0)</f>
        <v>0</v>
      </c>
      <c r="BI1446" s="220">
        <f>IF(N1446="nulová",J1446,0)</f>
        <v>0</v>
      </c>
      <c r="BJ1446" s="17" t="s">
        <v>83</v>
      </c>
      <c r="BK1446" s="220">
        <f>ROUND(I1446*H1446,2)</f>
        <v>0</v>
      </c>
      <c r="BL1446" s="17" t="s">
        <v>275</v>
      </c>
      <c r="BM1446" s="219" t="s">
        <v>2221</v>
      </c>
    </row>
    <row r="1447" spans="1:65" s="13" customFormat="1">
      <c r="B1447" s="221"/>
      <c r="C1447" s="222"/>
      <c r="D1447" s="223" t="s">
        <v>191</v>
      </c>
      <c r="E1447" s="224" t="s">
        <v>1</v>
      </c>
      <c r="F1447" s="225" t="s">
        <v>2222</v>
      </c>
      <c r="G1447" s="222"/>
      <c r="H1447" s="226">
        <v>7.202</v>
      </c>
      <c r="I1447" s="227"/>
      <c r="J1447" s="222"/>
      <c r="K1447" s="222"/>
      <c r="L1447" s="228"/>
      <c r="M1447" s="229"/>
      <c r="N1447" s="230"/>
      <c r="O1447" s="230"/>
      <c r="P1447" s="230"/>
      <c r="Q1447" s="230"/>
      <c r="R1447" s="230"/>
      <c r="S1447" s="230"/>
      <c r="T1447" s="231"/>
      <c r="AT1447" s="232" t="s">
        <v>191</v>
      </c>
      <c r="AU1447" s="232" t="s">
        <v>85</v>
      </c>
      <c r="AV1447" s="13" t="s">
        <v>85</v>
      </c>
      <c r="AW1447" s="13" t="s">
        <v>32</v>
      </c>
      <c r="AX1447" s="13" t="s">
        <v>83</v>
      </c>
      <c r="AY1447" s="232" t="s">
        <v>182</v>
      </c>
    </row>
    <row r="1448" spans="1:65" s="2" customFormat="1" ht="16.5" customHeight="1">
      <c r="A1448" s="34"/>
      <c r="B1448" s="35"/>
      <c r="C1448" s="208" t="s">
        <v>2223</v>
      </c>
      <c r="D1448" s="208" t="s">
        <v>184</v>
      </c>
      <c r="E1448" s="209" t="s">
        <v>2224</v>
      </c>
      <c r="F1448" s="210" t="s">
        <v>2225</v>
      </c>
      <c r="G1448" s="211" t="s">
        <v>360</v>
      </c>
      <c r="H1448" s="212">
        <v>10.6</v>
      </c>
      <c r="I1448" s="213"/>
      <c r="J1448" s="214">
        <f>ROUND(I1448*H1448,2)</f>
        <v>0</v>
      </c>
      <c r="K1448" s="210" t="s">
        <v>188</v>
      </c>
      <c r="L1448" s="39"/>
      <c r="M1448" s="215" t="s">
        <v>1</v>
      </c>
      <c r="N1448" s="216" t="s">
        <v>41</v>
      </c>
      <c r="O1448" s="71"/>
      <c r="P1448" s="217">
        <f>O1448*H1448</f>
        <v>0</v>
      </c>
      <c r="Q1448" s="217">
        <v>9.1E-4</v>
      </c>
      <c r="R1448" s="217">
        <f>Q1448*H1448</f>
        <v>9.6460000000000001E-3</v>
      </c>
      <c r="S1448" s="217">
        <v>0</v>
      </c>
      <c r="T1448" s="218">
        <f>S1448*H1448</f>
        <v>0</v>
      </c>
      <c r="U1448" s="34"/>
      <c r="V1448" s="34"/>
      <c r="W1448" s="34"/>
      <c r="X1448" s="34"/>
      <c r="Y1448" s="34"/>
      <c r="Z1448" s="34"/>
      <c r="AA1448" s="34"/>
      <c r="AB1448" s="34"/>
      <c r="AC1448" s="34"/>
      <c r="AD1448" s="34"/>
      <c r="AE1448" s="34"/>
      <c r="AR1448" s="219" t="s">
        <v>275</v>
      </c>
      <c r="AT1448" s="219" t="s">
        <v>184</v>
      </c>
      <c r="AU1448" s="219" t="s">
        <v>85</v>
      </c>
      <c r="AY1448" s="17" t="s">
        <v>182</v>
      </c>
      <c r="BE1448" s="220">
        <f>IF(N1448="základní",J1448,0)</f>
        <v>0</v>
      </c>
      <c r="BF1448" s="220">
        <f>IF(N1448="snížená",J1448,0)</f>
        <v>0</v>
      </c>
      <c r="BG1448" s="220">
        <f>IF(N1448="zákl. přenesená",J1448,0)</f>
        <v>0</v>
      </c>
      <c r="BH1448" s="220">
        <f>IF(N1448="sníž. přenesená",J1448,0)</f>
        <v>0</v>
      </c>
      <c r="BI1448" s="220">
        <f>IF(N1448="nulová",J1448,0)</f>
        <v>0</v>
      </c>
      <c r="BJ1448" s="17" t="s">
        <v>83</v>
      </c>
      <c r="BK1448" s="220">
        <f>ROUND(I1448*H1448,2)</f>
        <v>0</v>
      </c>
      <c r="BL1448" s="17" t="s">
        <v>275</v>
      </c>
      <c r="BM1448" s="219" t="s">
        <v>2226</v>
      </c>
    </row>
    <row r="1449" spans="1:65" s="13" customFormat="1">
      <c r="B1449" s="221"/>
      <c r="C1449" s="222"/>
      <c r="D1449" s="223" t="s">
        <v>191</v>
      </c>
      <c r="E1449" s="224" t="s">
        <v>1</v>
      </c>
      <c r="F1449" s="225" t="s">
        <v>2227</v>
      </c>
      <c r="G1449" s="222"/>
      <c r="H1449" s="226">
        <v>10.6</v>
      </c>
      <c r="I1449" s="227"/>
      <c r="J1449" s="222"/>
      <c r="K1449" s="222"/>
      <c r="L1449" s="228"/>
      <c r="M1449" s="229"/>
      <c r="N1449" s="230"/>
      <c r="O1449" s="230"/>
      <c r="P1449" s="230"/>
      <c r="Q1449" s="230"/>
      <c r="R1449" s="230"/>
      <c r="S1449" s="230"/>
      <c r="T1449" s="231"/>
      <c r="AT1449" s="232" t="s">
        <v>191</v>
      </c>
      <c r="AU1449" s="232" t="s">
        <v>85</v>
      </c>
      <c r="AV1449" s="13" t="s">
        <v>85</v>
      </c>
      <c r="AW1449" s="13" t="s">
        <v>32</v>
      </c>
      <c r="AX1449" s="13" t="s">
        <v>83</v>
      </c>
      <c r="AY1449" s="232" t="s">
        <v>182</v>
      </c>
    </row>
    <row r="1450" spans="1:65" s="2" customFormat="1" ht="16.5" customHeight="1">
      <c r="A1450" s="34"/>
      <c r="B1450" s="35"/>
      <c r="C1450" s="208" t="s">
        <v>2228</v>
      </c>
      <c r="D1450" s="208" t="s">
        <v>184</v>
      </c>
      <c r="E1450" s="209" t="s">
        <v>2229</v>
      </c>
      <c r="F1450" s="210" t="s">
        <v>2230</v>
      </c>
      <c r="G1450" s="211" t="s">
        <v>331</v>
      </c>
      <c r="H1450" s="212">
        <v>68.164000000000001</v>
      </c>
      <c r="I1450" s="213"/>
      <c r="J1450" s="214">
        <f>ROUND(I1450*H1450,2)</f>
        <v>0</v>
      </c>
      <c r="K1450" s="210" t="s">
        <v>188</v>
      </c>
      <c r="L1450" s="39"/>
      <c r="M1450" s="215" t="s">
        <v>1</v>
      </c>
      <c r="N1450" s="216" t="s">
        <v>41</v>
      </c>
      <c r="O1450" s="71"/>
      <c r="P1450" s="217">
        <f>O1450*H1450</f>
        <v>0</v>
      </c>
      <c r="Q1450" s="217">
        <v>2.0000000000000001E-4</v>
      </c>
      <c r="R1450" s="217">
        <f>Q1450*H1450</f>
        <v>1.36328E-2</v>
      </c>
      <c r="S1450" s="217">
        <v>0</v>
      </c>
      <c r="T1450" s="218">
        <f>S1450*H1450</f>
        <v>0</v>
      </c>
      <c r="U1450" s="34"/>
      <c r="V1450" s="34"/>
      <c r="W1450" s="34"/>
      <c r="X1450" s="34"/>
      <c r="Y1450" s="34"/>
      <c r="Z1450" s="34"/>
      <c r="AA1450" s="34"/>
      <c r="AB1450" s="34"/>
      <c r="AC1450" s="34"/>
      <c r="AD1450" s="34"/>
      <c r="AE1450" s="34"/>
      <c r="AR1450" s="219" t="s">
        <v>275</v>
      </c>
      <c r="AT1450" s="219" t="s">
        <v>184</v>
      </c>
      <c r="AU1450" s="219" t="s">
        <v>85</v>
      </c>
      <c r="AY1450" s="17" t="s">
        <v>182</v>
      </c>
      <c r="BE1450" s="220">
        <f>IF(N1450="základní",J1450,0)</f>
        <v>0</v>
      </c>
      <c r="BF1450" s="220">
        <f>IF(N1450="snížená",J1450,0)</f>
        <v>0</v>
      </c>
      <c r="BG1450" s="220">
        <f>IF(N1450="zákl. přenesená",J1450,0)</f>
        <v>0</v>
      </c>
      <c r="BH1450" s="220">
        <f>IF(N1450="sníž. přenesená",J1450,0)</f>
        <v>0</v>
      </c>
      <c r="BI1450" s="220">
        <f>IF(N1450="nulová",J1450,0)</f>
        <v>0</v>
      </c>
      <c r="BJ1450" s="17" t="s">
        <v>83</v>
      </c>
      <c r="BK1450" s="220">
        <f>ROUND(I1450*H1450,2)</f>
        <v>0</v>
      </c>
      <c r="BL1450" s="17" t="s">
        <v>275</v>
      </c>
      <c r="BM1450" s="219" t="s">
        <v>2231</v>
      </c>
    </row>
    <row r="1451" spans="1:65" s="13" customFormat="1">
      <c r="B1451" s="221"/>
      <c r="C1451" s="222"/>
      <c r="D1451" s="223" t="s">
        <v>191</v>
      </c>
      <c r="E1451" s="224" t="s">
        <v>1</v>
      </c>
      <c r="F1451" s="225" t="s">
        <v>2232</v>
      </c>
      <c r="G1451" s="222"/>
      <c r="H1451" s="226">
        <v>68.164000000000001</v>
      </c>
      <c r="I1451" s="227"/>
      <c r="J1451" s="222"/>
      <c r="K1451" s="222"/>
      <c r="L1451" s="228"/>
      <c r="M1451" s="229"/>
      <c r="N1451" s="230"/>
      <c r="O1451" s="230"/>
      <c r="P1451" s="230"/>
      <c r="Q1451" s="230"/>
      <c r="R1451" s="230"/>
      <c r="S1451" s="230"/>
      <c r="T1451" s="231"/>
      <c r="AT1451" s="232" t="s">
        <v>191</v>
      </c>
      <c r="AU1451" s="232" t="s">
        <v>85</v>
      </c>
      <c r="AV1451" s="13" t="s">
        <v>85</v>
      </c>
      <c r="AW1451" s="13" t="s">
        <v>32</v>
      </c>
      <c r="AX1451" s="13" t="s">
        <v>83</v>
      </c>
      <c r="AY1451" s="232" t="s">
        <v>182</v>
      </c>
    </row>
    <row r="1452" spans="1:65" s="2" customFormat="1" ht="16.5" customHeight="1">
      <c r="A1452" s="34"/>
      <c r="B1452" s="35"/>
      <c r="C1452" s="208" t="s">
        <v>2233</v>
      </c>
      <c r="D1452" s="208" t="s">
        <v>184</v>
      </c>
      <c r="E1452" s="209" t="s">
        <v>2234</v>
      </c>
      <c r="F1452" s="210" t="s">
        <v>2235</v>
      </c>
      <c r="G1452" s="211" t="s">
        <v>360</v>
      </c>
      <c r="H1452" s="212">
        <v>1</v>
      </c>
      <c r="I1452" s="213"/>
      <c r="J1452" s="214">
        <f>ROUND(I1452*H1452,2)</f>
        <v>0</v>
      </c>
      <c r="K1452" s="210" t="s">
        <v>188</v>
      </c>
      <c r="L1452" s="39"/>
      <c r="M1452" s="215" t="s">
        <v>1</v>
      </c>
      <c r="N1452" s="216" t="s">
        <v>41</v>
      </c>
      <c r="O1452" s="71"/>
      <c r="P1452" s="217">
        <f>O1452*H1452</f>
        <v>0</v>
      </c>
      <c r="Q1452" s="217">
        <v>5.1900000000000002E-3</v>
      </c>
      <c r="R1452" s="217">
        <f>Q1452*H1452</f>
        <v>5.1900000000000002E-3</v>
      </c>
      <c r="S1452" s="217">
        <v>0</v>
      </c>
      <c r="T1452" s="218">
        <f>S1452*H1452</f>
        <v>0</v>
      </c>
      <c r="U1452" s="34"/>
      <c r="V1452" s="34"/>
      <c r="W1452" s="34"/>
      <c r="X1452" s="34"/>
      <c r="Y1452" s="34"/>
      <c r="Z1452" s="34"/>
      <c r="AA1452" s="34"/>
      <c r="AB1452" s="34"/>
      <c r="AC1452" s="34"/>
      <c r="AD1452" s="34"/>
      <c r="AE1452" s="34"/>
      <c r="AR1452" s="219" t="s">
        <v>275</v>
      </c>
      <c r="AT1452" s="219" t="s">
        <v>184</v>
      </c>
      <c r="AU1452" s="219" t="s">
        <v>85</v>
      </c>
      <c r="AY1452" s="17" t="s">
        <v>182</v>
      </c>
      <c r="BE1452" s="220">
        <f>IF(N1452="základní",J1452,0)</f>
        <v>0</v>
      </c>
      <c r="BF1452" s="220">
        <f>IF(N1452="snížená",J1452,0)</f>
        <v>0</v>
      </c>
      <c r="BG1452" s="220">
        <f>IF(N1452="zákl. přenesená",J1452,0)</f>
        <v>0</v>
      </c>
      <c r="BH1452" s="220">
        <f>IF(N1452="sníž. přenesená",J1452,0)</f>
        <v>0</v>
      </c>
      <c r="BI1452" s="220">
        <f>IF(N1452="nulová",J1452,0)</f>
        <v>0</v>
      </c>
      <c r="BJ1452" s="17" t="s">
        <v>83</v>
      </c>
      <c r="BK1452" s="220">
        <f>ROUND(I1452*H1452,2)</f>
        <v>0</v>
      </c>
      <c r="BL1452" s="17" t="s">
        <v>275</v>
      </c>
      <c r="BM1452" s="219" t="s">
        <v>2236</v>
      </c>
    </row>
    <row r="1453" spans="1:65" s="13" customFormat="1">
      <c r="B1453" s="221"/>
      <c r="C1453" s="222"/>
      <c r="D1453" s="223" t="s">
        <v>191</v>
      </c>
      <c r="E1453" s="224" t="s">
        <v>1</v>
      </c>
      <c r="F1453" s="225" t="s">
        <v>2237</v>
      </c>
      <c r="G1453" s="222"/>
      <c r="H1453" s="226">
        <v>1</v>
      </c>
      <c r="I1453" s="227"/>
      <c r="J1453" s="222"/>
      <c r="K1453" s="222"/>
      <c r="L1453" s="228"/>
      <c r="M1453" s="229"/>
      <c r="N1453" s="230"/>
      <c r="O1453" s="230"/>
      <c r="P1453" s="230"/>
      <c r="Q1453" s="230"/>
      <c r="R1453" s="230"/>
      <c r="S1453" s="230"/>
      <c r="T1453" s="231"/>
      <c r="AT1453" s="232" t="s">
        <v>191</v>
      </c>
      <c r="AU1453" s="232" t="s">
        <v>85</v>
      </c>
      <c r="AV1453" s="13" t="s">
        <v>85</v>
      </c>
      <c r="AW1453" s="13" t="s">
        <v>32</v>
      </c>
      <c r="AX1453" s="13" t="s">
        <v>83</v>
      </c>
      <c r="AY1453" s="232" t="s">
        <v>182</v>
      </c>
    </row>
    <row r="1454" spans="1:65" s="2" customFormat="1" ht="21.75" customHeight="1">
      <c r="A1454" s="34"/>
      <c r="B1454" s="35"/>
      <c r="C1454" s="208" t="s">
        <v>2238</v>
      </c>
      <c r="D1454" s="208" t="s">
        <v>184</v>
      </c>
      <c r="E1454" s="209" t="s">
        <v>2239</v>
      </c>
      <c r="F1454" s="210" t="s">
        <v>2240</v>
      </c>
      <c r="G1454" s="211" t="s">
        <v>331</v>
      </c>
      <c r="H1454" s="212">
        <v>49.343000000000004</v>
      </c>
      <c r="I1454" s="213"/>
      <c r="J1454" s="214">
        <f>ROUND(I1454*H1454,2)</f>
        <v>0</v>
      </c>
      <c r="K1454" s="210" t="s">
        <v>1</v>
      </c>
      <c r="L1454" s="39"/>
      <c r="M1454" s="215" t="s">
        <v>1</v>
      </c>
      <c r="N1454" s="216" t="s">
        <v>41</v>
      </c>
      <c r="O1454" s="71"/>
      <c r="P1454" s="217">
        <f>O1454*H1454</f>
        <v>0</v>
      </c>
      <c r="Q1454" s="217">
        <v>5.0939999999999999E-2</v>
      </c>
      <c r="R1454" s="217">
        <f>Q1454*H1454</f>
        <v>2.5135324200000002</v>
      </c>
      <c r="S1454" s="217">
        <v>0</v>
      </c>
      <c r="T1454" s="218">
        <f>S1454*H1454</f>
        <v>0</v>
      </c>
      <c r="U1454" s="34"/>
      <c r="V1454" s="34"/>
      <c r="W1454" s="34"/>
      <c r="X1454" s="34"/>
      <c r="Y1454" s="34"/>
      <c r="Z1454" s="34"/>
      <c r="AA1454" s="34"/>
      <c r="AB1454" s="34"/>
      <c r="AC1454" s="34"/>
      <c r="AD1454" s="34"/>
      <c r="AE1454" s="34"/>
      <c r="AR1454" s="219" t="s">
        <v>275</v>
      </c>
      <c r="AT1454" s="219" t="s">
        <v>184</v>
      </c>
      <c r="AU1454" s="219" t="s">
        <v>85</v>
      </c>
      <c r="AY1454" s="17" t="s">
        <v>182</v>
      </c>
      <c r="BE1454" s="220">
        <f>IF(N1454="základní",J1454,0)</f>
        <v>0</v>
      </c>
      <c r="BF1454" s="220">
        <f>IF(N1454="snížená",J1454,0)</f>
        <v>0</v>
      </c>
      <c r="BG1454" s="220">
        <f>IF(N1454="zákl. přenesená",J1454,0)</f>
        <v>0</v>
      </c>
      <c r="BH1454" s="220">
        <f>IF(N1454="sníž. přenesená",J1454,0)</f>
        <v>0</v>
      </c>
      <c r="BI1454" s="220">
        <f>IF(N1454="nulová",J1454,0)</f>
        <v>0</v>
      </c>
      <c r="BJ1454" s="17" t="s">
        <v>83</v>
      </c>
      <c r="BK1454" s="220">
        <f>ROUND(I1454*H1454,2)</f>
        <v>0</v>
      </c>
      <c r="BL1454" s="17" t="s">
        <v>275</v>
      </c>
      <c r="BM1454" s="219" t="s">
        <v>2241</v>
      </c>
    </row>
    <row r="1455" spans="1:65" s="13" customFormat="1">
      <c r="B1455" s="221"/>
      <c r="C1455" s="222"/>
      <c r="D1455" s="223" t="s">
        <v>191</v>
      </c>
      <c r="E1455" s="224" t="s">
        <v>1</v>
      </c>
      <c r="F1455" s="225" t="s">
        <v>2242</v>
      </c>
      <c r="G1455" s="222"/>
      <c r="H1455" s="226">
        <v>49.343000000000004</v>
      </c>
      <c r="I1455" s="227"/>
      <c r="J1455" s="222"/>
      <c r="K1455" s="222"/>
      <c r="L1455" s="228"/>
      <c r="M1455" s="229"/>
      <c r="N1455" s="230"/>
      <c r="O1455" s="230"/>
      <c r="P1455" s="230"/>
      <c r="Q1455" s="230"/>
      <c r="R1455" s="230"/>
      <c r="S1455" s="230"/>
      <c r="T1455" s="231"/>
      <c r="AT1455" s="232" t="s">
        <v>191</v>
      </c>
      <c r="AU1455" s="232" t="s">
        <v>85</v>
      </c>
      <c r="AV1455" s="13" t="s">
        <v>85</v>
      </c>
      <c r="AW1455" s="13" t="s">
        <v>32</v>
      </c>
      <c r="AX1455" s="13" t="s">
        <v>83</v>
      </c>
      <c r="AY1455" s="232" t="s">
        <v>182</v>
      </c>
    </row>
    <row r="1456" spans="1:65" s="2" customFormat="1" ht="16.5" customHeight="1">
      <c r="A1456" s="34"/>
      <c r="B1456" s="35"/>
      <c r="C1456" s="208" t="s">
        <v>2243</v>
      </c>
      <c r="D1456" s="208" t="s">
        <v>184</v>
      </c>
      <c r="E1456" s="209" t="s">
        <v>2244</v>
      </c>
      <c r="F1456" s="210" t="s">
        <v>2245</v>
      </c>
      <c r="G1456" s="211" t="s">
        <v>331</v>
      </c>
      <c r="H1456" s="212">
        <v>13.13</v>
      </c>
      <c r="I1456" s="213"/>
      <c r="J1456" s="214">
        <f>ROUND(I1456*H1456,2)</f>
        <v>0</v>
      </c>
      <c r="K1456" s="210" t="s">
        <v>188</v>
      </c>
      <c r="L1456" s="39"/>
      <c r="M1456" s="215" t="s">
        <v>1</v>
      </c>
      <c r="N1456" s="216" t="s">
        <v>41</v>
      </c>
      <c r="O1456" s="71"/>
      <c r="P1456" s="217">
        <f>O1456*H1456</f>
        <v>0</v>
      </c>
      <c r="Q1456" s="217">
        <v>2.4649999999999998E-2</v>
      </c>
      <c r="R1456" s="217">
        <f>Q1456*H1456</f>
        <v>0.32365450000000001</v>
      </c>
      <c r="S1456" s="217">
        <v>0</v>
      </c>
      <c r="T1456" s="218">
        <f>S1456*H1456</f>
        <v>0</v>
      </c>
      <c r="U1456" s="34"/>
      <c r="V1456" s="34"/>
      <c r="W1456" s="34"/>
      <c r="X1456" s="34"/>
      <c r="Y1456" s="34"/>
      <c r="Z1456" s="34"/>
      <c r="AA1456" s="34"/>
      <c r="AB1456" s="34"/>
      <c r="AC1456" s="34"/>
      <c r="AD1456" s="34"/>
      <c r="AE1456" s="34"/>
      <c r="AR1456" s="219" t="s">
        <v>275</v>
      </c>
      <c r="AT1456" s="219" t="s">
        <v>184</v>
      </c>
      <c r="AU1456" s="219" t="s">
        <v>85</v>
      </c>
      <c r="AY1456" s="17" t="s">
        <v>182</v>
      </c>
      <c r="BE1456" s="220">
        <f>IF(N1456="základní",J1456,0)</f>
        <v>0</v>
      </c>
      <c r="BF1456" s="220">
        <f>IF(N1456="snížená",J1456,0)</f>
        <v>0</v>
      </c>
      <c r="BG1456" s="220">
        <f>IF(N1456="zákl. přenesená",J1456,0)</f>
        <v>0</v>
      </c>
      <c r="BH1456" s="220">
        <f>IF(N1456="sníž. přenesená",J1456,0)</f>
        <v>0</v>
      </c>
      <c r="BI1456" s="220">
        <f>IF(N1456="nulová",J1456,0)</f>
        <v>0</v>
      </c>
      <c r="BJ1456" s="17" t="s">
        <v>83</v>
      </c>
      <c r="BK1456" s="220">
        <f>ROUND(I1456*H1456,2)</f>
        <v>0</v>
      </c>
      <c r="BL1456" s="17" t="s">
        <v>275</v>
      </c>
      <c r="BM1456" s="219" t="s">
        <v>2246</v>
      </c>
    </row>
    <row r="1457" spans="1:65" s="13" customFormat="1">
      <c r="B1457" s="221"/>
      <c r="C1457" s="222"/>
      <c r="D1457" s="223" t="s">
        <v>191</v>
      </c>
      <c r="E1457" s="224" t="s">
        <v>1</v>
      </c>
      <c r="F1457" s="225" t="s">
        <v>2247</v>
      </c>
      <c r="G1457" s="222"/>
      <c r="H1457" s="226">
        <v>5.67</v>
      </c>
      <c r="I1457" s="227"/>
      <c r="J1457" s="222"/>
      <c r="K1457" s="222"/>
      <c r="L1457" s="228"/>
      <c r="M1457" s="229"/>
      <c r="N1457" s="230"/>
      <c r="O1457" s="230"/>
      <c r="P1457" s="230"/>
      <c r="Q1457" s="230"/>
      <c r="R1457" s="230"/>
      <c r="S1457" s="230"/>
      <c r="T1457" s="231"/>
      <c r="AT1457" s="232" t="s">
        <v>191</v>
      </c>
      <c r="AU1457" s="232" t="s">
        <v>85</v>
      </c>
      <c r="AV1457" s="13" t="s">
        <v>85</v>
      </c>
      <c r="AW1457" s="13" t="s">
        <v>32</v>
      </c>
      <c r="AX1457" s="13" t="s">
        <v>76</v>
      </c>
      <c r="AY1457" s="232" t="s">
        <v>182</v>
      </c>
    </row>
    <row r="1458" spans="1:65" s="13" customFormat="1">
      <c r="B1458" s="221"/>
      <c r="C1458" s="222"/>
      <c r="D1458" s="223" t="s">
        <v>191</v>
      </c>
      <c r="E1458" s="224" t="s">
        <v>1</v>
      </c>
      <c r="F1458" s="225" t="s">
        <v>2248</v>
      </c>
      <c r="G1458" s="222"/>
      <c r="H1458" s="226">
        <v>1.8</v>
      </c>
      <c r="I1458" s="227"/>
      <c r="J1458" s="222"/>
      <c r="K1458" s="222"/>
      <c r="L1458" s="228"/>
      <c r="M1458" s="229"/>
      <c r="N1458" s="230"/>
      <c r="O1458" s="230"/>
      <c r="P1458" s="230"/>
      <c r="Q1458" s="230"/>
      <c r="R1458" s="230"/>
      <c r="S1458" s="230"/>
      <c r="T1458" s="231"/>
      <c r="AT1458" s="232" t="s">
        <v>191</v>
      </c>
      <c r="AU1458" s="232" t="s">
        <v>85</v>
      </c>
      <c r="AV1458" s="13" t="s">
        <v>85</v>
      </c>
      <c r="AW1458" s="13" t="s">
        <v>32</v>
      </c>
      <c r="AX1458" s="13" t="s">
        <v>76</v>
      </c>
      <c r="AY1458" s="232" t="s">
        <v>182</v>
      </c>
    </row>
    <row r="1459" spans="1:65" s="13" customFormat="1">
      <c r="B1459" s="221"/>
      <c r="C1459" s="222"/>
      <c r="D1459" s="223" t="s">
        <v>191</v>
      </c>
      <c r="E1459" s="224" t="s">
        <v>1</v>
      </c>
      <c r="F1459" s="225" t="s">
        <v>2249</v>
      </c>
      <c r="G1459" s="222"/>
      <c r="H1459" s="226">
        <v>5.66</v>
      </c>
      <c r="I1459" s="227"/>
      <c r="J1459" s="222"/>
      <c r="K1459" s="222"/>
      <c r="L1459" s="228"/>
      <c r="M1459" s="229"/>
      <c r="N1459" s="230"/>
      <c r="O1459" s="230"/>
      <c r="P1459" s="230"/>
      <c r="Q1459" s="230"/>
      <c r="R1459" s="230"/>
      <c r="S1459" s="230"/>
      <c r="T1459" s="231"/>
      <c r="AT1459" s="232" t="s">
        <v>191</v>
      </c>
      <c r="AU1459" s="232" t="s">
        <v>85</v>
      </c>
      <c r="AV1459" s="13" t="s">
        <v>85</v>
      </c>
      <c r="AW1459" s="13" t="s">
        <v>32</v>
      </c>
      <c r="AX1459" s="13" t="s">
        <v>76</v>
      </c>
      <c r="AY1459" s="232" t="s">
        <v>182</v>
      </c>
    </row>
    <row r="1460" spans="1:65" s="15" customFormat="1">
      <c r="B1460" s="244"/>
      <c r="C1460" s="245"/>
      <c r="D1460" s="223" t="s">
        <v>191</v>
      </c>
      <c r="E1460" s="246" t="s">
        <v>1</v>
      </c>
      <c r="F1460" s="247" t="s">
        <v>2250</v>
      </c>
      <c r="G1460" s="245"/>
      <c r="H1460" s="248">
        <v>13.129999999999999</v>
      </c>
      <c r="I1460" s="249"/>
      <c r="J1460" s="245"/>
      <c r="K1460" s="245"/>
      <c r="L1460" s="250"/>
      <c r="M1460" s="251"/>
      <c r="N1460" s="252"/>
      <c r="O1460" s="252"/>
      <c r="P1460" s="252"/>
      <c r="Q1460" s="252"/>
      <c r="R1460" s="252"/>
      <c r="S1460" s="252"/>
      <c r="T1460" s="253"/>
      <c r="AT1460" s="254" t="s">
        <v>191</v>
      </c>
      <c r="AU1460" s="254" t="s">
        <v>85</v>
      </c>
      <c r="AV1460" s="15" t="s">
        <v>189</v>
      </c>
      <c r="AW1460" s="15" t="s">
        <v>32</v>
      </c>
      <c r="AX1460" s="15" t="s">
        <v>83</v>
      </c>
      <c r="AY1460" s="254" t="s">
        <v>182</v>
      </c>
    </row>
    <row r="1461" spans="1:65" s="2" customFormat="1" ht="16.5" customHeight="1">
      <c r="A1461" s="34"/>
      <c r="B1461" s="35"/>
      <c r="C1461" s="208" t="s">
        <v>2251</v>
      </c>
      <c r="D1461" s="208" t="s">
        <v>184</v>
      </c>
      <c r="E1461" s="209" t="s">
        <v>2252</v>
      </c>
      <c r="F1461" s="210" t="s">
        <v>2253</v>
      </c>
      <c r="G1461" s="211" t="s">
        <v>331</v>
      </c>
      <c r="H1461" s="212">
        <v>7.8150000000000004</v>
      </c>
      <c r="I1461" s="213"/>
      <c r="J1461" s="214">
        <f>ROUND(I1461*H1461,2)</f>
        <v>0</v>
      </c>
      <c r="K1461" s="210" t="s">
        <v>1</v>
      </c>
      <c r="L1461" s="39"/>
      <c r="M1461" s="215" t="s">
        <v>1</v>
      </c>
      <c r="N1461" s="216" t="s">
        <v>41</v>
      </c>
      <c r="O1461" s="71"/>
      <c r="P1461" s="217">
        <f>O1461*H1461</f>
        <v>0</v>
      </c>
      <c r="Q1461" s="217">
        <v>2.8549999999999999E-2</v>
      </c>
      <c r="R1461" s="217">
        <f>Q1461*H1461</f>
        <v>0.22311824999999999</v>
      </c>
      <c r="S1461" s="217">
        <v>0</v>
      </c>
      <c r="T1461" s="218">
        <f>S1461*H1461</f>
        <v>0</v>
      </c>
      <c r="U1461" s="34"/>
      <c r="V1461" s="34"/>
      <c r="W1461" s="34"/>
      <c r="X1461" s="34"/>
      <c r="Y1461" s="34"/>
      <c r="Z1461" s="34"/>
      <c r="AA1461" s="34"/>
      <c r="AB1461" s="34"/>
      <c r="AC1461" s="34"/>
      <c r="AD1461" s="34"/>
      <c r="AE1461" s="34"/>
      <c r="AR1461" s="219" t="s">
        <v>275</v>
      </c>
      <c r="AT1461" s="219" t="s">
        <v>184</v>
      </c>
      <c r="AU1461" s="219" t="s">
        <v>85</v>
      </c>
      <c r="AY1461" s="17" t="s">
        <v>182</v>
      </c>
      <c r="BE1461" s="220">
        <f>IF(N1461="základní",J1461,0)</f>
        <v>0</v>
      </c>
      <c r="BF1461" s="220">
        <f>IF(N1461="snížená",J1461,0)</f>
        <v>0</v>
      </c>
      <c r="BG1461" s="220">
        <f>IF(N1461="zákl. přenesená",J1461,0)</f>
        <v>0</v>
      </c>
      <c r="BH1461" s="220">
        <f>IF(N1461="sníž. přenesená",J1461,0)</f>
        <v>0</v>
      </c>
      <c r="BI1461" s="220">
        <f>IF(N1461="nulová",J1461,0)</f>
        <v>0</v>
      </c>
      <c r="BJ1461" s="17" t="s">
        <v>83</v>
      </c>
      <c r="BK1461" s="220">
        <f>ROUND(I1461*H1461,2)</f>
        <v>0</v>
      </c>
      <c r="BL1461" s="17" t="s">
        <v>275</v>
      </c>
      <c r="BM1461" s="219" t="s">
        <v>2254</v>
      </c>
    </row>
    <row r="1462" spans="1:65" s="13" customFormat="1">
      <c r="B1462" s="221"/>
      <c r="C1462" s="222"/>
      <c r="D1462" s="223" t="s">
        <v>191</v>
      </c>
      <c r="E1462" s="224" t="s">
        <v>1</v>
      </c>
      <c r="F1462" s="225" t="s">
        <v>2255</v>
      </c>
      <c r="G1462" s="222"/>
      <c r="H1462" s="226">
        <v>7.8150000000000004</v>
      </c>
      <c r="I1462" s="227"/>
      <c r="J1462" s="222"/>
      <c r="K1462" s="222"/>
      <c r="L1462" s="228"/>
      <c r="M1462" s="229"/>
      <c r="N1462" s="230"/>
      <c r="O1462" s="230"/>
      <c r="P1462" s="230"/>
      <c r="Q1462" s="230"/>
      <c r="R1462" s="230"/>
      <c r="S1462" s="230"/>
      <c r="T1462" s="231"/>
      <c r="AT1462" s="232" t="s">
        <v>191</v>
      </c>
      <c r="AU1462" s="232" t="s">
        <v>85</v>
      </c>
      <c r="AV1462" s="13" t="s">
        <v>85</v>
      </c>
      <c r="AW1462" s="13" t="s">
        <v>32</v>
      </c>
      <c r="AX1462" s="13" t="s">
        <v>83</v>
      </c>
      <c r="AY1462" s="232" t="s">
        <v>182</v>
      </c>
    </row>
    <row r="1463" spans="1:65" s="2" customFormat="1" ht="16.5" customHeight="1">
      <c r="A1463" s="34"/>
      <c r="B1463" s="35"/>
      <c r="C1463" s="208" t="s">
        <v>2256</v>
      </c>
      <c r="D1463" s="208" t="s">
        <v>184</v>
      </c>
      <c r="E1463" s="209" t="s">
        <v>2257</v>
      </c>
      <c r="F1463" s="210" t="s">
        <v>2258</v>
      </c>
      <c r="G1463" s="211" t="s">
        <v>360</v>
      </c>
      <c r="H1463" s="212">
        <v>22.21</v>
      </c>
      <c r="I1463" s="213"/>
      <c r="J1463" s="214">
        <f>ROUND(I1463*H1463,2)</f>
        <v>0</v>
      </c>
      <c r="K1463" s="210" t="s">
        <v>188</v>
      </c>
      <c r="L1463" s="39"/>
      <c r="M1463" s="215" t="s">
        <v>1</v>
      </c>
      <c r="N1463" s="216" t="s">
        <v>41</v>
      </c>
      <c r="O1463" s="71"/>
      <c r="P1463" s="217">
        <f>O1463*H1463</f>
        <v>0</v>
      </c>
      <c r="Q1463" s="217">
        <v>9.1E-4</v>
      </c>
      <c r="R1463" s="217">
        <f>Q1463*H1463</f>
        <v>2.0211099999999999E-2</v>
      </c>
      <c r="S1463" s="217">
        <v>0</v>
      </c>
      <c r="T1463" s="218">
        <f>S1463*H1463</f>
        <v>0</v>
      </c>
      <c r="U1463" s="34"/>
      <c r="V1463" s="34"/>
      <c r="W1463" s="34"/>
      <c r="X1463" s="34"/>
      <c r="Y1463" s="34"/>
      <c r="Z1463" s="34"/>
      <c r="AA1463" s="34"/>
      <c r="AB1463" s="34"/>
      <c r="AC1463" s="34"/>
      <c r="AD1463" s="34"/>
      <c r="AE1463" s="34"/>
      <c r="AR1463" s="219" t="s">
        <v>275</v>
      </c>
      <c r="AT1463" s="219" t="s">
        <v>184</v>
      </c>
      <c r="AU1463" s="219" t="s">
        <v>85</v>
      </c>
      <c r="AY1463" s="17" t="s">
        <v>182</v>
      </c>
      <c r="BE1463" s="220">
        <f>IF(N1463="základní",J1463,0)</f>
        <v>0</v>
      </c>
      <c r="BF1463" s="220">
        <f>IF(N1463="snížená",J1463,0)</f>
        <v>0</v>
      </c>
      <c r="BG1463" s="220">
        <f>IF(N1463="zákl. přenesená",J1463,0)</f>
        <v>0</v>
      </c>
      <c r="BH1463" s="220">
        <f>IF(N1463="sníž. přenesená",J1463,0)</f>
        <v>0</v>
      </c>
      <c r="BI1463" s="220">
        <f>IF(N1463="nulová",J1463,0)</f>
        <v>0</v>
      </c>
      <c r="BJ1463" s="17" t="s">
        <v>83</v>
      </c>
      <c r="BK1463" s="220">
        <f>ROUND(I1463*H1463,2)</f>
        <v>0</v>
      </c>
      <c r="BL1463" s="17" t="s">
        <v>275</v>
      </c>
      <c r="BM1463" s="219" t="s">
        <v>2259</v>
      </c>
    </row>
    <row r="1464" spans="1:65" s="13" customFormat="1">
      <c r="B1464" s="221"/>
      <c r="C1464" s="222"/>
      <c r="D1464" s="223" t="s">
        <v>191</v>
      </c>
      <c r="E1464" s="224" t="s">
        <v>1</v>
      </c>
      <c r="F1464" s="225" t="s">
        <v>2260</v>
      </c>
      <c r="G1464" s="222"/>
      <c r="H1464" s="226">
        <v>3.6</v>
      </c>
      <c r="I1464" s="227"/>
      <c r="J1464" s="222"/>
      <c r="K1464" s="222"/>
      <c r="L1464" s="228"/>
      <c r="M1464" s="229"/>
      <c r="N1464" s="230"/>
      <c r="O1464" s="230"/>
      <c r="P1464" s="230"/>
      <c r="Q1464" s="230"/>
      <c r="R1464" s="230"/>
      <c r="S1464" s="230"/>
      <c r="T1464" s="231"/>
      <c r="AT1464" s="232" t="s">
        <v>191</v>
      </c>
      <c r="AU1464" s="232" t="s">
        <v>85</v>
      </c>
      <c r="AV1464" s="13" t="s">
        <v>85</v>
      </c>
      <c r="AW1464" s="13" t="s">
        <v>32</v>
      </c>
      <c r="AX1464" s="13" t="s">
        <v>76</v>
      </c>
      <c r="AY1464" s="232" t="s">
        <v>182</v>
      </c>
    </row>
    <row r="1465" spans="1:65" s="13" customFormat="1">
      <c r="B1465" s="221"/>
      <c r="C1465" s="222"/>
      <c r="D1465" s="223" t="s">
        <v>191</v>
      </c>
      <c r="E1465" s="224" t="s">
        <v>1</v>
      </c>
      <c r="F1465" s="225" t="s">
        <v>2261</v>
      </c>
      <c r="G1465" s="222"/>
      <c r="H1465" s="226">
        <v>3.6</v>
      </c>
      <c r="I1465" s="227"/>
      <c r="J1465" s="222"/>
      <c r="K1465" s="222"/>
      <c r="L1465" s="228"/>
      <c r="M1465" s="229"/>
      <c r="N1465" s="230"/>
      <c r="O1465" s="230"/>
      <c r="P1465" s="230"/>
      <c r="Q1465" s="230"/>
      <c r="R1465" s="230"/>
      <c r="S1465" s="230"/>
      <c r="T1465" s="231"/>
      <c r="AT1465" s="232" t="s">
        <v>191</v>
      </c>
      <c r="AU1465" s="232" t="s">
        <v>85</v>
      </c>
      <c r="AV1465" s="13" t="s">
        <v>85</v>
      </c>
      <c r="AW1465" s="13" t="s">
        <v>32</v>
      </c>
      <c r="AX1465" s="13" t="s">
        <v>76</v>
      </c>
      <c r="AY1465" s="232" t="s">
        <v>182</v>
      </c>
    </row>
    <row r="1466" spans="1:65" s="14" customFormat="1">
      <c r="B1466" s="233"/>
      <c r="C1466" s="234"/>
      <c r="D1466" s="223" t="s">
        <v>191</v>
      </c>
      <c r="E1466" s="235" t="s">
        <v>1</v>
      </c>
      <c r="F1466" s="236" t="s">
        <v>2262</v>
      </c>
      <c r="G1466" s="234"/>
      <c r="H1466" s="237">
        <v>7.2</v>
      </c>
      <c r="I1466" s="238"/>
      <c r="J1466" s="234"/>
      <c r="K1466" s="234"/>
      <c r="L1466" s="239"/>
      <c r="M1466" s="240"/>
      <c r="N1466" s="241"/>
      <c r="O1466" s="241"/>
      <c r="P1466" s="241"/>
      <c r="Q1466" s="241"/>
      <c r="R1466" s="241"/>
      <c r="S1466" s="241"/>
      <c r="T1466" s="242"/>
      <c r="AT1466" s="243" t="s">
        <v>191</v>
      </c>
      <c r="AU1466" s="243" t="s">
        <v>85</v>
      </c>
      <c r="AV1466" s="14" t="s">
        <v>195</v>
      </c>
      <c r="AW1466" s="14" t="s">
        <v>32</v>
      </c>
      <c r="AX1466" s="14" t="s">
        <v>76</v>
      </c>
      <c r="AY1466" s="243" t="s">
        <v>182</v>
      </c>
    </row>
    <row r="1467" spans="1:65" s="13" customFormat="1">
      <c r="B1467" s="221"/>
      <c r="C1467" s="222"/>
      <c r="D1467" s="223" t="s">
        <v>191</v>
      </c>
      <c r="E1467" s="224" t="s">
        <v>1</v>
      </c>
      <c r="F1467" s="225" t="s">
        <v>2263</v>
      </c>
      <c r="G1467" s="222"/>
      <c r="H1467" s="226">
        <v>5.21</v>
      </c>
      <c r="I1467" s="227"/>
      <c r="J1467" s="222"/>
      <c r="K1467" s="222"/>
      <c r="L1467" s="228"/>
      <c r="M1467" s="229"/>
      <c r="N1467" s="230"/>
      <c r="O1467" s="230"/>
      <c r="P1467" s="230"/>
      <c r="Q1467" s="230"/>
      <c r="R1467" s="230"/>
      <c r="S1467" s="230"/>
      <c r="T1467" s="231"/>
      <c r="AT1467" s="232" t="s">
        <v>191</v>
      </c>
      <c r="AU1467" s="232" t="s">
        <v>85</v>
      </c>
      <c r="AV1467" s="13" t="s">
        <v>85</v>
      </c>
      <c r="AW1467" s="13" t="s">
        <v>32</v>
      </c>
      <c r="AX1467" s="13" t="s">
        <v>76</v>
      </c>
      <c r="AY1467" s="232" t="s">
        <v>182</v>
      </c>
    </row>
    <row r="1468" spans="1:65" s="13" customFormat="1">
      <c r="B1468" s="221"/>
      <c r="C1468" s="222"/>
      <c r="D1468" s="223" t="s">
        <v>191</v>
      </c>
      <c r="E1468" s="224" t="s">
        <v>1</v>
      </c>
      <c r="F1468" s="225" t="s">
        <v>2264</v>
      </c>
      <c r="G1468" s="222"/>
      <c r="H1468" s="226">
        <v>9.8000000000000007</v>
      </c>
      <c r="I1468" s="227"/>
      <c r="J1468" s="222"/>
      <c r="K1468" s="222"/>
      <c r="L1468" s="228"/>
      <c r="M1468" s="229"/>
      <c r="N1468" s="230"/>
      <c r="O1468" s="230"/>
      <c r="P1468" s="230"/>
      <c r="Q1468" s="230"/>
      <c r="R1468" s="230"/>
      <c r="S1468" s="230"/>
      <c r="T1468" s="231"/>
      <c r="AT1468" s="232" t="s">
        <v>191</v>
      </c>
      <c r="AU1468" s="232" t="s">
        <v>85</v>
      </c>
      <c r="AV1468" s="13" t="s">
        <v>85</v>
      </c>
      <c r="AW1468" s="13" t="s">
        <v>32</v>
      </c>
      <c r="AX1468" s="13" t="s">
        <v>76</v>
      </c>
      <c r="AY1468" s="232" t="s">
        <v>182</v>
      </c>
    </row>
    <row r="1469" spans="1:65" s="15" customFormat="1">
      <c r="B1469" s="244"/>
      <c r="C1469" s="245"/>
      <c r="D1469" s="223" t="s">
        <v>191</v>
      </c>
      <c r="E1469" s="246" t="s">
        <v>1</v>
      </c>
      <c r="F1469" s="247" t="s">
        <v>202</v>
      </c>
      <c r="G1469" s="245"/>
      <c r="H1469" s="248">
        <v>22.21</v>
      </c>
      <c r="I1469" s="249"/>
      <c r="J1469" s="245"/>
      <c r="K1469" s="245"/>
      <c r="L1469" s="250"/>
      <c r="M1469" s="251"/>
      <c r="N1469" s="252"/>
      <c r="O1469" s="252"/>
      <c r="P1469" s="252"/>
      <c r="Q1469" s="252"/>
      <c r="R1469" s="252"/>
      <c r="S1469" s="252"/>
      <c r="T1469" s="253"/>
      <c r="AT1469" s="254" t="s">
        <v>191</v>
      </c>
      <c r="AU1469" s="254" t="s">
        <v>85</v>
      </c>
      <c r="AV1469" s="15" t="s">
        <v>189</v>
      </c>
      <c r="AW1469" s="15" t="s">
        <v>32</v>
      </c>
      <c r="AX1469" s="15" t="s">
        <v>83</v>
      </c>
      <c r="AY1469" s="254" t="s">
        <v>182</v>
      </c>
    </row>
    <row r="1470" spans="1:65" s="2" customFormat="1" ht="16.5" customHeight="1">
      <c r="A1470" s="34"/>
      <c r="B1470" s="35"/>
      <c r="C1470" s="208" t="s">
        <v>2265</v>
      </c>
      <c r="D1470" s="208" t="s">
        <v>184</v>
      </c>
      <c r="E1470" s="209" t="s">
        <v>2266</v>
      </c>
      <c r="F1470" s="210" t="s">
        <v>2267</v>
      </c>
      <c r="G1470" s="211" t="s">
        <v>331</v>
      </c>
      <c r="H1470" s="212">
        <v>20.945</v>
      </c>
      <c r="I1470" s="213"/>
      <c r="J1470" s="214">
        <f>ROUND(I1470*H1470,2)</f>
        <v>0</v>
      </c>
      <c r="K1470" s="210" t="s">
        <v>188</v>
      </c>
      <c r="L1470" s="39"/>
      <c r="M1470" s="215" t="s">
        <v>1</v>
      </c>
      <c r="N1470" s="216" t="s">
        <v>41</v>
      </c>
      <c r="O1470" s="71"/>
      <c r="P1470" s="217">
        <f>O1470*H1470</f>
        <v>0</v>
      </c>
      <c r="Q1470" s="217">
        <v>1E-4</v>
      </c>
      <c r="R1470" s="217">
        <f>Q1470*H1470</f>
        <v>2.0945E-3</v>
      </c>
      <c r="S1470" s="217">
        <v>0</v>
      </c>
      <c r="T1470" s="218">
        <f>S1470*H1470</f>
        <v>0</v>
      </c>
      <c r="U1470" s="34"/>
      <c r="V1470" s="34"/>
      <c r="W1470" s="34"/>
      <c r="X1470" s="34"/>
      <c r="Y1470" s="34"/>
      <c r="Z1470" s="34"/>
      <c r="AA1470" s="34"/>
      <c r="AB1470" s="34"/>
      <c r="AC1470" s="34"/>
      <c r="AD1470" s="34"/>
      <c r="AE1470" s="34"/>
      <c r="AR1470" s="219" t="s">
        <v>275</v>
      </c>
      <c r="AT1470" s="219" t="s">
        <v>184</v>
      </c>
      <c r="AU1470" s="219" t="s">
        <v>85</v>
      </c>
      <c r="AY1470" s="17" t="s">
        <v>182</v>
      </c>
      <c r="BE1470" s="220">
        <f>IF(N1470="základní",J1470,0)</f>
        <v>0</v>
      </c>
      <c r="BF1470" s="220">
        <f>IF(N1470="snížená",J1470,0)</f>
        <v>0</v>
      </c>
      <c r="BG1470" s="220">
        <f>IF(N1470="zákl. přenesená",J1470,0)</f>
        <v>0</v>
      </c>
      <c r="BH1470" s="220">
        <f>IF(N1470="sníž. přenesená",J1470,0)</f>
        <v>0</v>
      </c>
      <c r="BI1470" s="220">
        <f>IF(N1470="nulová",J1470,0)</f>
        <v>0</v>
      </c>
      <c r="BJ1470" s="17" t="s">
        <v>83</v>
      </c>
      <c r="BK1470" s="220">
        <f>ROUND(I1470*H1470,2)</f>
        <v>0</v>
      </c>
      <c r="BL1470" s="17" t="s">
        <v>275</v>
      </c>
      <c r="BM1470" s="219" t="s">
        <v>2268</v>
      </c>
    </row>
    <row r="1471" spans="1:65" s="13" customFormat="1">
      <c r="B1471" s="221"/>
      <c r="C1471" s="222"/>
      <c r="D1471" s="223" t="s">
        <v>191</v>
      </c>
      <c r="E1471" s="224" t="s">
        <v>1</v>
      </c>
      <c r="F1471" s="225" t="s">
        <v>2269</v>
      </c>
      <c r="G1471" s="222"/>
      <c r="H1471" s="226">
        <v>20.945</v>
      </c>
      <c r="I1471" s="227"/>
      <c r="J1471" s="222"/>
      <c r="K1471" s="222"/>
      <c r="L1471" s="228"/>
      <c r="M1471" s="229"/>
      <c r="N1471" s="230"/>
      <c r="O1471" s="230"/>
      <c r="P1471" s="230"/>
      <c r="Q1471" s="230"/>
      <c r="R1471" s="230"/>
      <c r="S1471" s="230"/>
      <c r="T1471" s="231"/>
      <c r="AT1471" s="232" t="s">
        <v>191</v>
      </c>
      <c r="AU1471" s="232" t="s">
        <v>85</v>
      </c>
      <c r="AV1471" s="13" t="s">
        <v>85</v>
      </c>
      <c r="AW1471" s="13" t="s">
        <v>32</v>
      </c>
      <c r="AX1471" s="13" t="s">
        <v>76</v>
      </c>
      <c r="AY1471" s="232" t="s">
        <v>182</v>
      </c>
    </row>
    <row r="1472" spans="1:65" s="15" customFormat="1">
      <c r="B1472" s="244"/>
      <c r="C1472" s="245"/>
      <c r="D1472" s="223" t="s">
        <v>191</v>
      </c>
      <c r="E1472" s="246" t="s">
        <v>1</v>
      </c>
      <c r="F1472" s="247" t="s">
        <v>202</v>
      </c>
      <c r="G1472" s="245"/>
      <c r="H1472" s="248">
        <v>20.945</v>
      </c>
      <c r="I1472" s="249"/>
      <c r="J1472" s="245"/>
      <c r="K1472" s="245"/>
      <c r="L1472" s="250"/>
      <c r="M1472" s="251"/>
      <c r="N1472" s="252"/>
      <c r="O1472" s="252"/>
      <c r="P1472" s="252"/>
      <c r="Q1472" s="252"/>
      <c r="R1472" s="252"/>
      <c r="S1472" s="252"/>
      <c r="T1472" s="253"/>
      <c r="AT1472" s="254" t="s">
        <v>191</v>
      </c>
      <c r="AU1472" s="254" t="s">
        <v>85</v>
      </c>
      <c r="AV1472" s="15" t="s">
        <v>189</v>
      </c>
      <c r="AW1472" s="15" t="s">
        <v>32</v>
      </c>
      <c r="AX1472" s="15" t="s">
        <v>83</v>
      </c>
      <c r="AY1472" s="254" t="s">
        <v>182</v>
      </c>
    </row>
    <row r="1473" spans="1:65" s="2" customFormat="1" ht="16.5" customHeight="1">
      <c r="A1473" s="34"/>
      <c r="B1473" s="35"/>
      <c r="C1473" s="208" t="s">
        <v>2270</v>
      </c>
      <c r="D1473" s="208" t="s">
        <v>184</v>
      </c>
      <c r="E1473" s="209" t="s">
        <v>2271</v>
      </c>
      <c r="F1473" s="210" t="s">
        <v>2272</v>
      </c>
      <c r="G1473" s="211" t="s">
        <v>331</v>
      </c>
      <c r="H1473" s="212">
        <v>13.13</v>
      </c>
      <c r="I1473" s="213"/>
      <c r="J1473" s="214">
        <f>ROUND(I1473*H1473,2)</f>
        <v>0</v>
      </c>
      <c r="K1473" s="210" t="s">
        <v>188</v>
      </c>
      <c r="L1473" s="39"/>
      <c r="M1473" s="215" t="s">
        <v>1</v>
      </c>
      <c r="N1473" s="216" t="s">
        <v>41</v>
      </c>
      <c r="O1473" s="71"/>
      <c r="P1473" s="217">
        <f>O1473*H1473</f>
        <v>0</v>
      </c>
      <c r="Q1473" s="217">
        <v>0</v>
      </c>
      <c r="R1473" s="217">
        <f>Q1473*H1473</f>
        <v>0</v>
      </c>
      <c r="S1473" s="217">
        <v>0</v>
      </c>
      <c r="T1473" s="218">
        <f>S1473*H1473</f>
        <v>0</v>
      </c>
      <c r="U1473" s="34"/>
      <c r="V1473" s="34"/>
      <c r="W1473" s="34"/>
      <c r="X1473" s="34"/>
      <c r="Y1473" s="34"/>
      <c r="Z1473" s="34"/>
      <c r="AA1473" s="34"/>
      <c r="AB1473" s="34"/>
      <c r="AC1473" s="34"/>
      <c r="AD1473" s="34"/>
      <c r="AE1473" s="34"/>
      <c r="AR1473" s="219" t="s">
        <v>275</v>
      </c>
      <c r="AT1473" s="219" t="s">
        <v>184</v>
      </c>
      <c r="AU1473" s="219" t="s">
        <v>85</v>
      </c>
      <c r="AY1473" s="17" t="s">
        <v>182</v>
      </c>
      <c r="BE1473" s="220">
        <f>IF(N1473="základní",J1473,0)</f>
        <v>0</v>
      </c>
      <c r="BF1473" s="220">
        <f>IF(N1473="snížená",J1473,0)</f>
        <v>0</v>
      </c>
      <c r="BG1473" s="220">
        <f>IF(N1473="zákl. přenesená",J1473,0)</f>
        <v>0</v>
      </c>
      <c r="BH1473" s="220">
        <f>IF(N1473="sníž. přenesená",J1473,0)</f>
        <v>0</v>
      </c>
      <c r="BI1473" s="220">
        <f>IF(N1473="nulová",J1473,0)</f>
        <v>0</v>
      </c>
      <c r="BJ1473" s="17" t="s">
        <v>83</v>
      </c>
      <c r="BK1473" s="220">
        <f>ROUND(I1473*H1473,2)</f>
        <v>0</v>
      </c>
      <c r="BL1473" s="17" t="s">
        <v>275</v>
      </c>
      <c r="BM1473" s="219" t="s">
        <v>2273</v>
      </c>
    </row>
    <row r="1474" spans="1:65" s="13" customFormat="1">
      <c r="B1474" s="221"/>
      <c r="C1474" s="222"/>
      <c r="D1474" s="223" t="s">
        <v>191</v>
      </c>
      <c r="E1474" s="224" t="s">
        <v>1</v>
      </c>
      <c r="F1474" s="225" t="s">
        <v>2247</v>
      </c>
      <c r="G1474" s="222"/>
      <c r="H1474" s="226">
        <v>5.67</v>
      </c>
      <c r="I1474" s="227"/>
      <c r="J1474" s="222"/>
      <c r="K1474" s="222"/>
      <c r="L1474" s="228"/>
      <c r="M1474" s="229"/>
      <c r="N1474" s="230"/>
      <c r="O1474" s="230"/>
      <c r="P1474" s="230"/>
      <c r="Q1474" s="230"/>
      <c r="R1474" s="230"/>
      <c r="S1474" s="230"/>
      <c r="T1474" s="231"/>
      <c r="AT1474" s="232" t="s">
        <v>191</v>
      </c>
      <c r="AU1474" s="232" t="s">
        <v>85</v>
      </c>
      <c r="AV1474" s="13" t="s">
        <v>85</v>
      </c>
      <c r="AW1474" s="13" t="s">
        <v>32</v>
      </c>
      <c r="AX1474" s="13" t="s">
        <v>76</v>
      </c>
      <c r="AY1474" s="232" t="s">
        <v>182</v>
      </c>
    </row>
    <row r="1475" spans="1:65" s="13" customFormat="1">
      <c r="B1475" s="221"/>
      <c r="C1475" s="222"/>
      <c r="D1475" s="223" t="s">
        <v>191</v>
      </c>
      <c r="E1475" s="224" t="s">
        <v>1</v>
      </c>
      <c r="F1475" s="225" t="s">
        <v>2248</v>
      </c>
      <c r="G1475" s="222"/>
      <c r="H1475" s="226">
        <v>1.8</v>
      </c>
      <c r="I1475" s="227"/>
      <c r="J1475" s="222"/>
      <c r="K1475" s="222"/>
      <c r="L1475" s="228"/>
      <c r="M1475" s="229"/>
      <c r="N1475" s="230"/>
      <c r="O1475" s="230"/>
      <c r="P1475" s="230"/>
      <c r="Q1475" s="230"/>
      <c r="R1475" s="230"/>
      <c r="S1475" s="230"/>
      <c r="T1475" s="231"/>
      <c r="AT1475" s="232" t="s">
        <v>191</v>
      </c>
      <c r="AU1475" s="232" t="s">
        <v>85</v>
      </c>
      <c r="AV1475" s="13" t="s">
        <v>85</v>
      </c>
      <c r="AW1475" s="13" t="s">
        <v>32</v>
      </c>
      <c r="AX1475" s="13" t="s">
        <v>76</v>
      </c>
      <c r="AY1475" s="232" t="s">
        <v>182</v>
      </c>
    </row>
    <row r="1476" spans="1:65" s="13" customFormat="1">
      <c r="B1476" s="221"/>
      <c r="C1476" s="222"/>
      <c r="D1476" s="223" t="s">
        <v>191</v>
      </c>
      <c r="E1476" s="224" t="s">
        <v>1</v>
      </c>
      <c r="F1476" s="225" t="s">
        <v>2249</v>
      </c>
      <c r="G1476" s="222"/>
      <c r="H1476" s="226">
        <v>5.66</v>
      </c>
      <c r="I1476" s="227"/>
      <c r="J1476" s="222"/>
      <c r="K1476" s="222"/>
      <c r="L1476" s="228"/>
      <c r="M1476" s="229"/>
      <c r="N1476" s="230"/>
      <c r="O1476" s="230"/>
      <c r="P1476" s="230"/>
      <c r="Q1476" s="230"/>
      <c r="R1476" s="230"/>
      <c r="S1476" s="230"/>
      <c r="T1476" s="231"/>
      <c r="AT1476" s="232" t="s">
        <v>191</v>
      </c>
      <c r="AU1476" s="232" t="s">
        <v>85</v>
      </c>
      <c r="AV1476" s="13" t="s">
        <v>85</v>
      </c>
      <c r="AW1476" s="13" t="s">
        <v>32</v>
      </c>
      <c r="AX1476" s="13" t="s">
        <v>76</v>
      </c>
      <c r="AY1476" s="232" t="s">
        <v>182</v>
      </c>
    </row>
    <row r="1477" spans="1:65" s="15" customFormat="1">
      <c r="B1477" s="244"/>
      <c r="C1477" s="245"/>
      <c r="D1477" s="223" t="s">
        <v>191</v>
      </c>
      <c r="E1477" s="246" t="s">
        <v>1</v>
      </c>
      <c r="F1477" s="247" t="s">
        <v>2250</v>
      </c>
      <c r="G1477" s="245"/>
      <c r="H1477" s="248">
        <v>13.129999999999999</v>
      </c>
      <c r="I1477" s="249"/>
      <c r="J1477" s="245"/>
      <c r="K1477" s="245"/>
      <c r="L1477" s="250"/>
      <c r="M1477" s="251"/>
      <c r="N1477" s="252"/>
      <c r="O1477" s="252"/>
      <c r="P1477" s="252"/>
      <c r="Q1477" s="252"/>
      <c r="R1477" s="252"/>
      <c r="S1477" s="252"/>
      <c r="T1477" s="253"/>
      <c r="AT1477" s="254" t="s">
        <v>191</v>
      </c>
      <c r="AU1477" s="254" t="s">
        <v>85</v>
      </c>
      <c r="AV1477" s="15" t="s">
        <v>189</v>
      </c>
      <c r="AW1477" s="15" t="s">
        <v>32</v>
      </c>
      <c r="AX1477" s="15" t="s">
        <v>83</v>
      </c>
      <c r="AY1477" s="254" t="s">
        <v>182</v>
      </c>
    </row>
    <row r="1478" spans="1:65" s="2" customFormat="1" ht="16.5" customHeight="1">
      <c r="A1478" s="34"/>
      <c r="B1478" s="35"/>
      <c r="C1478" s="208" t="s">
        <v>2274</v>
      </c>
      <c r="D1478" s="208" t="s">
        <v>184</v>
      </c>
      <c r="E1478" s="209" t="s">
        <v>2275</v>
      </c>
      <c r="F1478" s="210" t="s">
        <v>2276</v>
      </c>
      <c r="G1478" s="211" t="s">
        <v>331</v>
      </c>
      <c r="H1478" s="212">
        <v>15.811</v>
      </c>
      <c r="I1478" s="213"/>
      <c r="J1478" s="214">
        <f>ROUND(I1478*H1478,2)</f>
        <v>0</v>
      </c>
      <c r="K1478" s="210" t="s">
        <v>188</v>
      </c>
      <c r="L1478" s="39"/>
      <c r="M1478" s="215" t="s">
        <v>1</v>
      </c>
      <c r="N1478" s="216" t="s">
        <v>41</v>
      </c>
      <c r="O1478" s="71"/>
      <c r="P1478" s="217">
        <f>O1478*H1478</f>
        <v>0</v>
      </c>
      <c r="Q1478" s="217">
        <v>1.217E-2</v>
      </c>
      <c r="R1478" s="217">
        <f>Q1478*H1478</f>
        <v>0.19241986999999999</v>
      </c>
      <c r="S1478" s="217">
        <v>0</v>
      </c>
      <c r="T1478" s="218">
        <f>S1478*H1478</f>
        <v>0</v>
      </c>
      <c r="U1478" s="34"/>
      <c r="V1478" s="34"/>
      <c r="W1478" s="34"/>
      <c r="X1478" s="34"/>
      <c r="Y1478" s="34"/>
      <c r="Z1478" s="34"/>
      <c r="AA1478" s="34"/>
      <c r="AB1478" s="34"/>
      <c r="AC1478" s="34"/>
      <c r="AD1478" s="34"/>
      <c r="AE1478" s="34"/>
      <c r="AR1478" s="219" t="s">
        <v>275</v>
      </c>
      <c r="AT1478" s="219" t="s">
        <v>184</v>
      </c>
      <c r="AU1478" s="219" t="s">
        <v>85</v>
      </c>
      <c r="AY1478" s="17" t="s">
        <v>182</v>
      </c>
      <c r="BE1478" s="220">
        <f>IF(N1478="základní",J1478,0)</f>
        <v>0</v>
      </c>
      <c r="BF1478" s="220">
        <f>IF(N1478="snížená",J1478,0)</f>
        <v>0</v>
      </c>
      <c r="BG1478" s="220">
        <f>IF(N1478="zákl. přenesená",J1478,0)</f>
        <v>0</v>
      </c>
      <c r="BH1478" s="220">
        <f>IF(N1478="sníž. přenesená",J1478,0)</f>
        <v>0</v>
      </c>
      <c r="BI1478" s="220">
        <f>IF(N1478="nulová",J1478,0)</f>
        <v>0</v>
      </c>
      <c r="BJ1478" s="17" t="s">
        <v>83</v>
      </c>
      <c r="BK1478" s="220">
        <f>ROUND(I1478*H1478,2)</f>
        <v>0</v>
      </c>
      <c r="BL1478" s="17" t="s">
        <v>275</v>
      </c>
      <c r="BM1478" s="219" t="s">
        <v>2277</v>
      </c>
    </row>
    <row r="1479" spans="1:65" s="13" customFormat="1">
      <c r="B1479" s="221"/>
      <c r="C1479" s="222"/>
      <c r="D1479" s="223" t="s">
        <v>191</v>
      </c>
      <c r="E1479" s="224" t="s">
        <v>1</v>
      </c>
      <c r="F1479" s="225" t="s">
        <v>2278</v>
      </c>
      <c r="G1479" s="222"/>
      <c r="H1479" s="226">
        <v>2.992</v>
      </c>
      <c r="I1479" s="227"/>
      <c r="J1479" s="222"/>
      <c r="K1479" s="222"/>
      <c r="L1479" s="228"/>
      <c r="M1479" s="229"/>
      <c r="N1479" s="230"/>
      <c r="O1479" s="230"/>
      <c r="P1479" s="230"/>
      <c r="Q1479" s="230"/>
      <c r="R1479" s="230"/>
      <c r="S1479" s="230"/>
      <c r="T1479" s="231"/>
      <c r="AT1479" s="232" t="s">
        <v>191</v>
      </c>
      <c r="AU1479" s="232" t="s">
        <v>85</v>
      </c>
      <c r="AV1479" s="13" t="s">
        <v>85</v>
      </c>
      <c r="AW1479" s="13" t="s">
        <v>32</v>
      </c>
      <c r="AX1479" s="13" t="s">
        <v>76</v>
      </c>
      <c r="AY1479" s="232" t="s">
        <v>182</v>
      </c>
    </row>
    <row r="1480" spans="1:65" s="13" customFormat="1">
      <c r="B1480" s="221"/>
      <c r="C1480" s="222"/>
      <c r="D1480" s="223" t="s">
        <v>191</v>
      </c>
      <c r="E1480" s="224" t="s">
        <v>1</v>
      </c>
      <c r="F1480" s="225" t="s">
        <v>2279</v>
      </c>
      <c r="G1480" s="222"/>
      <c r="H1480" s="226">
        <v>4.048</v>
      </c>
      <c r="I1480" s="227"/>
      <c r="J1480" s="222"/>
      <c r="K1480" s="222"/>
      <c r="L1480" s="228"/>
      <c r="M1480" s="229"/>
      <c r="N1480" s="230"/>
      <c r="O1480" s="230"/>
      <c r="P1480" s="230"/>
      <c r="Q1480" s="230"/>
      <c r="R1480" s="230"/>
      <c r="S1480" s="230"/>
      <c r="T1480" s="231"/>
      <c r="AT1480" s="232" t="s">
        <v>191</v>
      </c>
      <c r="AU1480" s="232" t="s">
        <v>85</v>
      </c>
      <c r="AV1480" s="13" t="s">
        <v>85</v>
      </c>
      <c r="AW1480" s="13" t="s">
        <v>32</v>
      </c>
      <c r="AX1480" s="13" t="s">
        <v>76</v>
      </c>
      <c r="AY1480" s="232" t="s">
        <v>182</v>
      </c>
    </row>
    <row r="1481" spans="1:65" s="14" customFormat="1">
      <c r="B1481" s="233"/>
      <c r="C1481" s="234"/>
      <c r="D1481" s="223" t="s">
        <v>191</v>
      </c>
      <c r="E1481" s="235" t="s">
        <v>1</v>
      </c>
      <c r="F1481" s="236" t="s">
        <v>2280</v>
      </c>
      <c r="G1481" s="234"/>
      <c r="H1481" s="237">
        <v>7.04</v>
      </c>
      <c r="I1481" s="238"/>
      <c r="J1481" s="234"/>
      <c r="K1481" s="234"/>
      <c r="L1481" s="239"/>
      <c r="M1481" s="240"/>
      <c r="N1481" s="241"/>
      <c r="O1481" s="241"/>
      <c r="P1481" s="241"/>
      <c r="Q1481" s="241"/>
      <c r="R1481" s="241"/>
      <c r="S1481" s="241"/>
      <c r="T1481" s="242"/>
      <c r="AT1481" s="243" t="s">
        <v>191</v>
      </c>
      <c r="AU1481" s="243" t="s">
        <v>85</v>
      </c>
      <c r="AV1481" s="14" t="s">
        <v>195</v>
      </c>
      <c r="AW1481" s="14" t="s">
        <v>32</v>
      </c>
      <c r="AX1481" s="14" t="s">
        <v>76</v>
      </c>
      <c r="AY1481" s="243" t="s">
        <v>182</v>
      </c>
    </row>
    <row r="1482" spans="1:65" s="13" customFormat="1">
      <c r="B1482" s="221"/>
      <c r="C1482" s="222"/>
      <c r="D1482" s="223" t="s">
        <v>191</v>
      </c>
      <c r="E1482" s="224" t="s">
        <v>1</v>
      </c>
      <c r="F1482" s="225" t="s">
        <v>2281</v>
      </c>
      <c r="G1482" s="222"/>
      <c r="H1482" s="226">
        <v>7.7309999999999999</v>
      </c>
      <c r="I1482" s="227"/>
      <c r="J1482" s="222"/>
      <c r="K1482" s="222"/>
      <c r="L1482" s="228"/>
      <c r="M1482" s="229"/>
      <c r="N1482" s="230"/>
      <c r="O1482" s="230"/>
      <c r="P1482" s="230"/>
      <c r="Q1482" s="230"/>
      <c r="R1482" s="230"/>
      <c r="S1482" s="230"/>
      <c r="T1482" s="231"/>
      <c r="AT1482" s="232" t="s">
        <v>191</v>
      </c>
      <c r="AU1482" s="232" t="s">
        <v>85</v>
      </c>
      <c r="AV1482" s="13" t="s">
        <v>85</v>
      </c>
      <c r="AW1482" s="13" t="s">
        <v>32</v>
      </c>
      <c r="AX1482" s="13" t="s">
        <v>76</v>
      </c>
      <c r="AY1482" s="232" t="s">
        <v>182</v>
      </c>
    </row>
    <row r="1483" spans="1:65" s="13" customFormat="1">
      <c r="B1483" s="221"/>
      <c r="C1483" s="222"/>
      <c r="D1483" s="223" t="s">
        <v>191</v>
      </c>
      <c r="E1483" s="224" t="s">
        <v>1</v>
      </c>
      <c r="F1483" s="225" t="s">
        <v>2282</v>
      </c>
      <c r="G1483" s="222"/>
      <c r="H1483" s="226">
        <v>1.04</v>
      </c>
      <c r="I1483" s="227"/>
      <c r="J1483" s="222"/>
      <c r="K1483" s="222"/>
      <c r="L1483" s="228"/>
      <c r="M1483" s="229"/>
      <c r="N1483" s="230"/>
      <c r="O1483" s="230"/>
      <c r="P1483" s="230"/>
      <c r="Q1483" s="230"/>
      <c r="R1483" s="230"/>
      <c r="S1483" s="230"/>
      <c r="T1483" s="231"/>
      <c r="AT1483" s="232" t="s">
        <v>191</v>
      </c>
      <c r="AU1483" s="232" t="s">
        <v>85</v>
      </c>
      <c r="AV1483" s="13" t="s">
        <v>85</v>
      </c>
      <c r="AW1483" s="13" t="s">
        <v>32</v>
      </c>
      <c r="AX1483" s="13" t="s">
        <v>76</v>
      </c>
      <c r="AY1483" s="232" t="s">
        <v>182</v>
      </c>
    </row>
    <row r="1484" spans="1:65" s="15" customFormat="1">
      <c r="B1484" s="244"/>
      <c r="C1484" s="245"/>
      <c r="D1484" s="223" t="s">
        <v>191</v>
      </c>
      <c r="E1484" s="246" t="s">
        <v>1</v>
      </c>
      <c r="F1484" s="247" t="s">
        <v>202</v>
      </c>
      <c r="G1484" s="245"/>
      <c r="H1484" s="248">
        <v>15.811</v>
      </c>
      <c r="I1484" s="249"/>
      <c r="J1484" s="245"/>
      <c r="K1484" s="245"/>
      <c r="L1484" s="250"/>
      <c r="M1484" s="251"/>
      <c r="N1484" s="252"/>
      <c r="O1484" s="252"/>
      <c r="P1484" s="252"/>
      <c r="Q1484" s="252"/>
      <c r="R1484" s="252"/>
      <c r="S1484" s="252"/>
      <c r="T1484" s="253"/>
      <c r="AT1484" s="254" t="s">
        <v>191</v>
      </c>
      <c r="AU1484" s="254" t="s">
        <v>85</v>
      </c>
      <c r="AV1484" s="15" t="s">
        <v>189</v>
      </c>
      <c r="AW1484" s="15" t="s">
        <v>32</v>
      </c>
      <c r="AX1484" s="15" t="s">
        <v>83</v>
      </c>
      <c r="AY1484" s="254" t="s">
        <v>182</v>
      </c>
    </row>
    <row r="1485" spans="1:65" s="2" customFormat="1" ht="16.5" customHeight="1">
      <c r="A1485" s="34"/>
      <c r="B1485" s="35"/>
      <c r="C1485" s="208" t="s">
        <v>2283</v>
      </c>
      <c r="D1485" s="208" t="s">
        <v>184</v>
      </c>
      <c r="E1485" s="209" t="s">
        <v>2284</v>
      </c>
      <c r="F1485" s="210" t="s">
        <v>2285</v>
      </c>
      <c r="G1485" s="211" t="s">
        <v>331</v>
      </c>
      <c r="H1485" s="212">
        <v>410.024</v>
      </c>
      <c r="I1485" s="213"/>
      <c r="J1485" s="214">
        <f>ROUND(I1485*H1485,2)</f>
        <v>0</v>
      </c>
      <c r="K1485" s="210" t="s">
        <v>188</v>
      </c>
      <c r="L1485" s="39"/>
      <c r="M1485" s="215" t="s">
        <v>1</v>
      </c>
      <c r="N1485" s="216" t="s">
        <v>41</v>
      </c>
      <c r="O1485" s="71"/>
      <c r="P1485" s="217">
        <f>O1485*H1485</f>
        <v>0</v>
      </c>
      <c r="Q1485" s="217">
        <v>1E-4</v>
      </c>
      <c r="R1485" s="217">
        <f>Q1485*H1485</f>
        <v>4.1002400000000001E-2</v>
      </c>
      <c r="S1485" s="217">
        <v>0</v>
      </c>
      <c r="T1485" s="218">
        <f>S1485*H1485</f>
        <v>0</v>
      </c>
      <c r="U1485" s="34"/>
      <c r="V1485" s="34"/>
      <c r="W1485" s="34"/>
      <c r="X1485" s="34"/>
      <c r="Y1485" s="34"/>
      <c r="Z1485" s="34"/>
      <c r="AA1485" s="34"/>
      <c r="AB1485" s="34"/>
      <c r="AC1485" s="34"/>
      <c r="AD1485" s="34"/>
      <c r="AE1485" s="34"/>
      <c r="AR1485" s="219" t="s">
        <v>275</v>
      </c>
      <c r="AT1485" s="219" t="s">
        <v>184</v>
      </c>
      <c r="AU1485" s="219" t="s">
        <v>85</v>
      </c>
      <c r="AY1485" s="17" t="s">
        <v>182</v>
      </c>
      <c r="BE1485" s="220">
        <f>IF(N1485="základní",J1485,0)</f>
        <v>0</v>
      </c>
      <c r="BF1485" s="220">
        <f>IF(N1485="snížená",J1485,0)</f>
        <v>0</v>
      </c>
      <c r="BG1485" s="220">
        <f>IF(N1485="zákl. přenesená",J1485,0)</f>
        <v>0</v>
      </c>
      <c r="BH1485" s="220">
        <f>IF(N1485="sníž. přenesená",J1485,0)</f>
        <v>0</v>
      </c>
      <c r="BI1485" s="220">
        <f>IF(N1485="nulová",J1485,0)</f>
        <v>0</v>
      </c>
      <c r="BJ1485" s="17" t="s">
        <v>83</v>
      </c>
      <c r="BK1485" s="220">
        <f>ROUND(I1485*H1485,2)</f>
        <v>0</v>
      </c>
      <c r="BL1485" s="17" t="s">
        <v>275</v>
      </c>
      <c r="BM1485" s="219" t="s">
        <v>2286</v>
      </c>
    </row>
    <row r="1486" spans="1:65" s="13" customFormat="1">
      <c r="B1486" s="221"/>
      <c r="C1486" s="222"/>
      <c r="D1486" s="223" t="s">
        <v>191</v>
      </c>
      <c r="E1486" s="224" t="s">
        <v>1</v>
      </c>
      <c r="F1486" s="225" t="s">
        <v>2287</v>
      </c>
      <c r="G1486" s="222"/>
      <c r="H1486" s="226">
        <v>22.2</v>
      </c>
      <c r="I1486" s="227"/>
      <c r="J1486" s="222"/>
      <c r="K1486" s="222"/>
      <c r="L1486" s="228"/>
      <c r="M1486" s="229"/>
      <c r="N1486" s="230"/>
      <c r="O1486" s="230"/>
      <c r="P1486" s="230"/>
      <c r="Q1486" s="230"/>
      <c r="R1486" s="230"/>
      <c r="S1486" s="230"/>
      <c r="T1486" s="231"/>
      <c r="AT1486" s="232" t="s">
        <v>191</v>
      </c>
      <c r="AU1486" s="232" t="s">
        <v>85</v>
      </c>
      <c r="AV1486" s="13" t="s">
        <v>85</v>
      </c>
      <c r="AW1486" s="13" t="s">
        <v>32</v>
      </c>
      <c r="AX1486" s="13" t="s">
        <v>76</v>
      </c>
      <c r="AY1486" s="232" t="s">
        <v>182</v>
      </c>
    </row>
    <row r="1487" spans="1:65" s="13" customFormat="1">
      <c r="B1487" s="221"/>
      <c r="C1487" s="222"/>
      <c r="D1487" s="223" t="s">
        <v>191</v>
      </c>
      <c r="E1487" s="224" t="s">
        <v>1</v>
      </c>
      <c r="F1487" s="225" t="s">
        <v>2288</v>
      </c>
      <c r="G1487" s="222"/>
      <c r="H1487" s="226">
        <v>16.850999999999999</v>
      </c>
      <c r="I1487" s="227"/>
      <c r="J1487" s="222"/>
      <c r="K1487" s="222"/>
      <c r="L1487" s="228"/>
      <c r="M1487" s="229"/>
      <c r="N1487" s="230"/>
      <c r="O1487" s="230"/>
      <c r="P1487" s="230"/>
      <c r="Q1487" s="230"/>
      <c r="R1487" s="230"/>
      <c r="S1487" s="230"/>
      <c r="T1487" s="231"/>
      <c r="AT1487" s="232" t="s">
        <v>191</v>
      </c>
      <c r="AU1487" s="232" t="s">
        <v>85</v>
      </c>
      <c r="AV1487" s="13" t="s">
        <v>85</v>
      </c>
      <c r="AW1487" s="13" t="s">
        <v>32</v>
      </c>
      <c r="AX1487" s="13" t="s">
        <v>76</v>
      </c>
      <c r="AY1487" s="232" t="s">
        <v>182</v>
      </c>
    </row>
    <row r="1488" spans="1:65" s="13" customFormat="1">
      <c r="B1488" s="221"/>
      <c r="C1488" s="222"/>
      <c r="D1488" s="223" t="s">
        <v>191</v>
      </c>
      <c r="E1488" s="224" t="s">
        <v>1</v>
      </c>
      <c r="F1488" s="225" t="s">
        <v>2289</v>
      </c>
      <c r="G1488" s="222"/>
      <c r="H1488" s="226">
        <v>370.97300000000001</v>
      </c>
      <c r="I1488" s="227"/>
      <c r="J1488" s="222"/>
      <c r="K1488" s="222"/>
      <c r="L1488" s="228"/>
      <c r="M1488" s="229"/>
      <c r="N1488" s="230"/>
      <c r="O1488" s="230"/>
      <c r="P1488" s="230"/>
      <c r="Q1488" s="230"/>
      <c r="R1488" s="230"/>
      <c r="S1488" s="230"/>
      <c r="T1488" s="231"/>
      <c r="AT1488" s="232" t="s">
        <v>191</v>
      </c>
      <c r="AU1488" s="232" t="s">
        <v>85</v>
      </c>
      <c r="AV1488" s="13" t="s">
        <v>85</v>
      </c>
      <c r="AW1488" s="13" t="s">
        <v>32</v>
      </c>
      <c r="AX1488" s="13" t="s">
        <v>76</v>
      </c>
      <c r="AY1488" s="232" t="s">
        <v>182</v>
      </c>
    </row>
    <row r="1489" spans="1:65" s="15" customFormat="1">
      <c r="B1489" s="244"/>
      <c r="C1489" s="245"/>
      <c r="D1489" s="223" t="s">
        <v>191</v>
      </c>
      <c r="E1489" s="246" t="s">
        <v>1</v>
      </c>
      <c r="F1489" s="247" t="s">
        <v>202</v>
      </c>
      <c r="G1489" s="245"/>
      <c r="H1489" s="248">
        <v>410.024</v>
      </c>
      <c r="I1489" s="249"/>
      <c r="J1489" s="245"/>
      <c r="K1489" s="245"/>
      <c r="L1489" s="250"/>
      <c r="M1489" s="251"/>
      <c r="N1489" s="252"/>
      <c r="O1489" s="252"/>
      <c r="P1489" s="252"/>
      <c r="Q1489" s="252"/>
      <c r="R1489" s="252"/>
      <c r="S1489" s="252"/>
      <c r="T1489" s="253"/>
      <c r="AT1489" s="254" t="s">
        <v>191</v>
      </c>
      <c r="AU1489" s="254" t="s">
        <v>85</v>
      </c>
      <c r="AV1489" s="15" t="s">
        <v>189</v>
      </c>
      <c r="AW1489" s="15" t="s">
        <v>32</v>
      </c>
      <c r="AX1489" s="15" t="s">
        <v>83</v>
      </c>
      <c r="AY1489" s="254" t="s">
        <v>182</v>
      </c>
    </row>
    <row r="1490" spans="1:65" s="2" customFormat="1" ht="16.5" customHeight="1">
      <c r="A1490" s="34"/>
      <c r="B1490" s="35"/>
      <c r="C1490" s="208" t="s">
        <v>2290</v>
      </c>
      <c r="D1490" s="208" t="s">
        <v>184</v>
      </c>
      <c r="E1490" s="209" t="s">
        <v>2291</v>
      </c>
      <c r="F1490" s="210" t="s">
        <v>2292</v>
      </c>
      <c r="G1490" s="211" t="s">
        <v>360</v>
      </c>
      <c r="H1490" s="212">
        <v>37.119999999999997</v>
      </c>
      <c r="I1490" s="213"/>
      <c r="J1490" s="214">
        <f>ROUND(I1490*H1490,2)</f>
        <v>0</v>
      </c>
      <c r="K1490" s="210" t="s">
        <v>188</v>
      </c>
      <c r="L1490" s="39"/>
      <c r="M1490" s="215" t="s">
        <v>1</v>
      </c>
      <c r="N1490" s="216" t="s">
        <v>41</v>
      </c>
      <c r="O1490" s="71"/>
      <c r="P1490" s="217">
        <f>O1490*H1490</f>
        <v>0</v>
      </c>
      <c r="Q1490" s="217">
        <v>4.3800000000000002E-3</v>
      </c>
      <c r="R1490" s="217">
        <f>Q1490*H1490</f>
        <v>0.1625856</v>
      </c>
      <c r="S1490" s="217">
        <v>0</v>
      </c>
      <c r="T1490" s="218">
        <f>S1490*H1490</f>
        <v>0</v>
      </c>
      <c r="U1490" s="34"/>
      <c r="V1490" s="34"/>
      <c r="W1490" s="34"/>
      <c r="X1490" s="34"/>
      <c r="Y1490" s="34"/>
      <c r="Z1490" s="34"/>
      <c r="AA1490" s="34"/>
      <c r="AB1490" s="34"/>
      <c r="AC1490" s="34"/>
      <c r="AD1490" s="34"/>
      <c r="AE1490" s="34"/>
      <c r="AR1490" s="219" t="s">
        <v>275</v>
      </c>
      <c r="AT1490" s="219" t="s">
        <v>184</v>
      </c>
      <c r="AU1490" s="219" t="s">
        <v>85</v>
      </c>
      <c r="AY1490" s="17" t="s">
        <v>182</v>
      </c>
      <c r="BE1490" s="220">
        <f>IF(N1490="základní",J1490,0)</f>
        <v>0</v>
      </c>
      <c r="BF1490" s="220">
        <f>IF(N1490="snížená",J1490,0)</f>
        <v>0</v>
      </c>
      <c r="BG1490" s="220">
        <f>IF(N1490="zákl. přenesená",J1490,0)</f>
        <v>0</v>
      </c>
      <c r="BH1490" s="220">
        <f>IF(N1490="sníž. přenesená",J1490,0)</f>
        <v>0</v>
      </c>
      <c r="BI1490" s="220">
        <f>IF(N1490="nulová",J1490,0)</f>
        <v>0</v>
      </c>
      <c r="BJ1490" s="17" t="s">
        <v>83</v>
      </c>
      <c r="BK1490" s="220">
        <f>ROUND(I1490*H1490,2)</f>
        <v>0</v>
      </c>
      <c r="BL1490" s="17" t="s">
        <v>275</v>
      </c>
      <c r="BM1490" s="219" t="s">
        <v>2293</v>
      </c>
    </row>
    <row r="1491" spans="1:65" s="13" customFormat="1">
      <c r="B1491" s="221"/>
      <c r="C1491" s="222"/>
      <c r="D1491" s="223" t="s">
        <v>191</v>
      </c>
      <c r="E1491" s="224" t="s">
        <v>1</v>
      </c>
      <c r="F1491" s="225" t="s">
        <v>2294</v>
      </c>
      <c r="G1491" s="222"/>
      <c r="H1491" s="226">
        <v>13.6</v>
      </c>
      <c r="I1491" s="227"/>
      <c r="J1491" s="222"/>
      <c r="K1491" s="222"/>
      <c r="L1491" s="228"/>
      <c r="M1491" s="229"/>
      <c r="N1491" s="230"/>
      <c r="O1491" s="230"/>
      <c r="P1491" s="230"/>
      <c r="Q1491" s="230"/>
      <c r="R1491" s="230"/>
      <c r="S1491" s="230"/>
      <c r="T1491" s="231"/>
      <c r="AT1491" s="232" t="s">
        <v>191</v>
      </c>
      <c r="AU1491" s="232" t="s">
        <v>85</v>
      </c>
      <c r="AV1491" s="13" t="s">
        <v>85</v>
      </c>
      <c r="AW1491" s="13" t="s">
        <v>32</v>
      </c>
      <c r="AX1491" s="13" t="s">
        <v>76</v>
      </c>
      <c r="AY1491" s="232" t="s">
        <v>182</v>
      </c>
    </row>
    <row r="1492" spans="1:65" s="13" customFormat="1">
      <c r="B1492" s="221"/>
      <c r="C1492" s="222"/>
      <c r="D1492" s="223" t="s">
        <v>191</v>
      </c>
      <c r="E1492" s="224" t="s">
        <v>1</v>
      </c>
      <c r="F1492" s="225" t="s">
        <v>2295</v>
      </c>
      <c r="G1492" s="222"/>
      <c r="H1492" s="226">
        <v>18.399999999999999</v>
      </c>
      <c r="I1492" s="227"/>
      <c r="J1492" s="222"/>
      <c r="K1492" s="222"/>
      <c r="L1492" s="228"/>
      <c r="M1492" s="229"/>
      <c r="N1492" s="230"/>
      <c r="O1492" s="230"/>
      <c r="P1492" s="230"/>
      <c r="Q1492" s="230"/>
      <c r="R1492" s="230"/>
      <c r="S1492" s="230"/>
      <c r="T1492" s="231"/>
      <c r="AT1492" s="232" t="s">
        <v>191</v>
      </c>
      <c r="AU1492" s="232" t="s">
        <v>85</v>
      </c>
      <c r="AV1492" s="13" t="s">
        <v>85</v>
      </c>
      <c r="AW1492" s="13" t="s">
        <v>32</v>
      </c>
      <c r="AX1492" s="13" t="s">
        <v>76</v>
      </c>
      <c r="AY1492" s="232" t="s">
        <v>182</v>
      </c>
    </row>
    <row r="1493" spans="1:65" s="14" customFormat="1">
      <c r="B1493" s="233"/>
      <c r="C1493" s="234"/>
      <c r="D1493" s="223" t="s">
        <v>191</v>
      </c>
      <c r="E1493" s="235" t="s">
        <v>1</v>
      </c>
      <c r="F1493" s="236" t="s">
        <v>2280</v>
      </c>
      <c r="G1493" s="234"/>
      <c r="H1493" s="237">
        <v>32</v>
      </c>
      <c r="I1493" s="238"/>
      <c r="J1493" s="234"/>
      <c r="K1493" s="234"/>
      <c r="L1493" s="239"/>
      <c r="M1493" s="240"/>
      <c r="N1493" s="241"/>
      <c r="O1493" s="241"/>
      <c r="P1493" s="241"/>
      <c r="Q1493" s="241"/>
      <c r="R1493" s="241"/>
      <c r="S1493" s="241"/>
      <c r="T1493" s="242"/>
      <c r="AT1493" s="243" t="s">
        <v>191</v>
      </c>
      <c r="AU1493" s="243" t="s">
        <v>85</v>
      </c>
      <c r="AV1493" s="14" t="s">
        <v>195</v>
      </c>
      <c r="AW1493" s="14" t="s">
        <v>32</v>
      </c>
      <c r="AX1493" s="14" t="s">
        <v>76</v>
      </c>
      <c r="AY1493" s="243" t="s">
        <v>182</v>
      </c>
    </row>
    <row r="1494" spans="1:65" s="13" customFormat="1">
      <c r="B1494" s="221"/>
      <c r="C1494" s="222"/>
      <c r="D1494" s="223" t="s">
        <v>191</v>
      </c>
      <c r="E1494" s="224" t="s">
        <v>1</v>
      </c>
      <c r="F1494" s="225" t="s">
        <v>2296</v>
      </c>
      <c r="G1494" s="222"/>
      <c r="H1494" s="226">
        <v>5.12</v>
      </c>
      <c r="I1494" s="227"/>
      <c r="J1494" s="222"/>
      <c r="K1494" s="222"/>
      <c r="L1494" s="228"/>
      <c r="M1494" s="229"/>
      <c r="N1494" s="230"/>
      <c r="O1494" s="230"/>
      <c r="P1494" s="230"/>
      <c r="Q1494" s="230"/>
      <c r="R1494" s="230"/>
      <c r="S1494" s="230"/>
      <c r="T1494" s="231"/>
      <c r="AT1494" s="232" t="s">
        <v>191</v>
      </c>
      <c r="AU1494" s="232" t="s">
        <v>85</v>
      </c>
      <c r="AV1494" s="13" t="s">
        <v>85</v>
      </c>
      <c r="AW1494" s="13" t="s">
        <v>32</v>
      </c>
      <c r="AX1494" s="13" t="s">
        <v>76</v>
      </c>
      <c r="AY1494" s="232" t="s">
        <v>182</v>
      </c>
    </row>
    <row r="1495" spans="1:65" s="15" customFormat="1">
      <c r="B1495" s="244"/>
      <c r="C1495" s="245"/>
      <c r="D1495" s="223" t="s">
        <v>191</v>
      </c>
      <c r="E1495" s="246" t="s">
        <v>1</v>
      </c>
      <c r="F1495" s="247" t="s">
        <v>202</v>
      </c>
      <c r="G1495" s="245"/>
      <c r="H1495" s="248">
        <v>37.119999999999997</v>
      </c>
      <c r="I1495" s="249"/>
      <c r="J1495" s="245"/>
      <c r="K1495" s="245"/>
      <c r="L1495" s="250"/>
      <c r="M1495" s="251"/>
      <c r="N1495" s="252"/>
      <c r="O1495" s="252"/>
      <c r="P1495" s="252"/>
      <c r="Q1495" s="252"/>
      <c r="R1495" s="252"/>
      <c r="S1495" s="252"/>
      <c r="T1495" s="253"/>
      <c r="AT1495" s="254" t="s">
        <v>191</v>
      </c>
      <c r="AU1495" s="254" t="s">
        <v>85</v>
      </c>
      <c r="AV1495" s="15" t="s">
        <v>189</v>
      </c>
      <c r="AW1495" s="15" t="s">
        <v>32</v>
      </c>
      <c r="AX1495" s="15" t="s">
        <v>83</v>
      </c>
      <c r="AY1495" s="254" t="s">
        <v>182</v>
      </c>
    </row>
    <row r="1496" spans="1:65" s="2" customFormat="1" ht="16.5" customHeight="1">
      <c r="A1496" s="34"/>
      <c r="B1496" s="35"/>
      <c r="C1496" s="208" t="s">
        <v>2297</v>
      </c>
      <c r="D1496" s="208" t="s">
        <v>184</v>
      </c>
      <c r="E1496" s="209" t="s">
        <v>2298</v>
      </c>
      <c r="F1496" s="210" t="s">
        <v>2299</v>
      </c>
      <c r="G1496" s="211" t="s">
        <v>331</v>
      </c>
      <c r="H1496" s="212">
        <v>235.02099999999999</v>
      </c>
      <c r="I1496" s="213"/>
      <c r="J1496" s="214">
        <f>ROUND(I1496*H1496,2)</f>
        <v>0</v>
      </c>
      <c r="K1496" s="210" t="s">
        <v>188</v>
      </c>
      <c r="L1496" s="39"/>
      <c r="M1496" s="215" t="s">
        <v>1</v>
      </c>
      <c r="N1496" s="216" t="s">
        <v>41</v>
      </c>
      <c r="O1496" s="71"/>
      <c r="P1496" s="217">
        <f>O1496*H1496</f>
        <v>0</v>
      </c>
      <c r="Q1496" s="217">
        <v>0</v>
      </c>
      <c r="R1496" s="217">
        <f>Q1496*H1496</f>
        <v>0</v>
      </c>
      <c r="S1496" s="217">
        <v>0</v>
      </c>
      <c r="T1496" s="218">
        <f>S1496*H1496</f>
        <v>0</v>
      </c>
      <c r="U1496" s="34"/>
      <c r="V1496" s="34"/>
      <c r="W1496" s="34"/>
      <c r="X1496" s="34"/>
      <c r="Y1496" s="34"/>
      <c r="Z1496" s="34"/>
      <c r="AA1496" s="34"/>
      <c r="AB1496" s="34"/>
      <c r="AC1496" s="34"/>
      <c r="AD1496" s="34"/>
      <c r="AE1496" s="34"/>
      <c r="AR1496" s="219" t="s">
        <v>275</v>
      </c>
      <c r="AT1496" s="219" t="s">
        <v>184</v>
      </c>
      <c r="AU1496" s="219" t="s">
        <v>85</v>
      </c>
      <c r="AY1496" s="17" t="s">
        <v>182</v>
      </c>
      <c r="BE1496" s="220">
        <f>IF(N1496="základní",J1496,0)</f>
        <v>0</v>
      </c>
      <c r="BF1496" s="220">
        <f>IF(N1496="snížená",J1496,0)</f>
        <v>0</v>
      </c>
      <c r="BG1496" s="220">
        <f>IF(N1496="zákl. přenesená",J1496,0)</f>
        <v>0</v>
      </c>
      <c r="BH1496" s="220">
        <f>IF(N1496="sníž. přenesená",J1496,0)</f>
        <v>0</v>
      </c>
      <c r="BI1496" s="220">
        <f>IF(N1496="nulová",J1496,0)</f>
        <v>0</v>
      </c>
      <c r="BJ1496" s="17" t="s">
        <v>83</v>
      </c>
      <c r="BK1496" s="220">
        <f>ROUND(I1496*H1496,2)</f>
        <v>0</v>
      </c>
      <c r="BL1496" s="17" t="s">
        <v>275</v>
      </c>
      <c r="BM1496" s="219" t="s">
        <v>2300</v>
      </c>
    </row>
    <row r="1497" spans="1:65" s="13" customFormat="1">
      <c r="B1497" s="221"/>
      <c r="C1497" s="222"/>
      <c r="D1497" s="223" t="s">
        <v>191</v>
      </c>
      <c r="E1497" s="224" t="s">
        <v>1</v>
      </c>
      <c r="F1497" s="225" t="s">
        <v>2301</v>
      </c>
      <c r="G1497" s="222"/>
      <c r="H1497" s="226">
        <v>22.94</v>
      </c>
      <c r="I1497" s="227"/>
      <c r="J1497" s="222"/>
      <c r="K1497" s="222"/>
      <c r="L1497" s="228"/>
      <c r="M1497" s="229"/>
      <c r="N1497" s="230"/>
      <c r="O1497" s="230"/>
      <c r="P1497" s="230"/>
      <c r="Q1497" s="230"/>
      <c r="R1497" s="230"/>
      <c r="S1497" s="230"/>
      <c r="T1497" s="231"/>
      <c r="AT1497" s="232" t="s">
        <v>191</v>
      </c>
      <c r="AU1497" s="232" t="s">
        <v>85</v>
      </c>
      <c r="AV1497" s="13" t="s">
        <v>85</v>
      </c>
      <c r="AW1497" s="13" t="s">
        <v>32</v>
      </c>
      <c r="AX1497" s="13" t="s">
        <v>76</v>
      </c>
      <c r="AY1497" s="232" t="s">
        <v>182</v>
      </c>
    </row>
    <row r="1498" spans="1:65" s="13" customFormat="1">
      <c r="B1498" s="221"/>
      <c r="C1498" s="222"/>
      <c r="D1498" s="223" t="s">
        <v>191</v>
      </c>
      <c r="E1498" s="224" t="s">
        <v>1</v>
      </c>
      <c r="F1498" s="225" t="s">
        <v>2302</v>
      </c>
      <c r="G1498" s="222"/>
      <c r="H1498" s="226">
        <v>22.94</v>
      </c>
      <c r="I1498" s="227"/>
      <c r="J1498" s="222"/>
      <c r="K1498" s="222"/>
      <c r="L1498" s="228"/>
      <c r="M1498" s="229"/>
      <c r="N1498" s="230"/>
      <c r="O1498" s="230"/>
      <c r="P1498" s="230"/>
      <c r="Q1498" s="230"/>
      <c r="R1498" s="230"/>
      <c r="S1498" s="230"/>
      <c r="T1498" s="231"/>
      <c r="AT1498" s="232" t="s">
        <v>191</v>
      </c>
      <c r="AU1498" s="232" t="s">
        <v>85</v>
      </c>
      <c r="AV1498" s="13" t="s">
        <v>85</v>
      </c>
      <c r="AW1498" s="13" t="s">
        <v>32</v>
      </c>
      <c r="AX1498" s="13" t="s">
        <v>76</v>
      </c>
      <c r="AY1498" s="232" t="s">
        <v>182</v>
      </c>
    </row>
    <row r="1499" spans="1:65" s="13" customFormat="1">
      <c r="B1499" s="221"/>
      <c r="C1499" s="222"/>
      <c r="D1499" s="223" t="s">
        <v>191</v>
      </c>
      <c r="E1499" s="224" t="s">
        <v>1</v>
      </c>
      <c r="F1499" s="225" t="s">
        <v>2303</v>
      </c>
      <c r="G1499" s="222"/>
      <c r="H1499" s="226">
        <v>32.32</v>
      </c>
      <c r="I1499" s="227"/>
      <c r="J1499" s="222"/>
      <c r="K1499" s="222"/>
      <c r="L1499" s="228"/>
      <c r="M1499" s="229"/>
      <c r="N1499" s="230"/>
      <c r="O1499" s="230"/>
      <c r="P1499" s="230"/>
      <c r="Q1499" s="230"/>
      <c r="R1499" s="230"/>
      <c r="S1499" s="230"/>
      <c r="T1499" s="231"/>
      <c r="AT1499" s="232" t="s">
        <v>191</v>
      </c>
      <c r="AU1499" s="232" t="s">
        <v>85</v>
      </c>
      <c r="AV1499" s="13" t="s">
        <v>85</v>
      </c>
      <c r="AW1499" s="13" t="s">
        <v>32</v>
      </c>
      <c r="AX1499" s="13" t="s">
        <v>76</v>
      </c>
      <c r="AY1499" s="232" t="s">
        <v>182</v>
      </c>
    </row>
    <row r="1500" spans="1:65" s="13" customFormat="1">
      <c r="B1500" s="221"/>
      <c r="C1500" s="222"/>
      <c r="D1500" s="223" t="s">
        <v>191</v>
      </c>
      <c r="E1500" s="224" t="s">
        <v>1</v>
      </c>
      <c r="F1500" s="225" t="s">
        <v>2288</v>
      </c>
      <c r="G1500" s="222"/>
      <c r="H1500" s="226">
        <v>16.850999999999999</v>
      </c>
      <c r="I1500" s="227"/>
      <c r="J1500" s="222"/>
      <c r="K1500" s="222"/>
      <c r="L1500" s="228"/>
      <c r="M1500" s="229"/>
      <c r="N1500" s="230"/>
      <c r="O1500" s="230"/>
      <c r="P1500" s="230"/>
      <c r="Q1500" s="230"/>
      <c r="R1500" s="230"/>
      <c r="S1500" s="230"/>
      <c r="T1500" s="231"/>
      <c r="AT1500" s="232" t="s">
        <v>191</v>
      </c>
      <c r="AU1500" s="232" t="s">
        <v>85</v>
      </c>
      <c r="AV1500" s="13" t="s">
        <v>85</v>
      </c>
      <c r="AW1500" s="13" t="s">
        <v>32</v>
      </c>
      <c r="AX1500" s="13" t="s">
        <v>76</v>
      </c>
      <c r="AY1500" s="232" t="s">
        <v>182</v>
      </c>
    </row>
    <row r="1501" spans="1:65" s="13" customFormat="1">
      <c r="B1501" s="221"/>
      <c r="C1501" s="222"/>
      <c r="D1501" s="223" t="s">
        <v>191</v>
      </c>
      <c r="E1501" s="224" t="s">
        <v>1</v>
      </c>
      <c r="F1501" s="225" t="s">
        <v>2304</v>
      </c>
      <c r="G1501" s="222"/>
      <c r="H1501" s="226">
        <v>87.77</v>
      </c>
      <c r="I1501" s="227"/>
      <c r="J1501" s="222"/>
      <c r="K1501" s="222"/>
      <c r="L1501" s="228"/>
      <c r="M1501" s="229"/>
      <c r="N1501" s="230"/>
      <c r="O1501" s="230"/>
      <c r="P1501" s="230"/>
      <c r="Q1501" s="230"/>
      <c r="R1501" s="230"/>
      <c r="S1501" s="230"/>
      <c r="T1501" s="231"/>
      <c r="AT1501" s="232" t="s">
        <v>191</v>
      </c>
      <c r="AU1501" s="232" t="s">
        <v>85</v>
      </c>
      <c r="AV1501" s="13" t="s">
        <v>85</v>
      </c>
      <c r="AW1501" s="13" t="s">
        <v>32</v>
      </c>
      <c r="AX1501" s="13" t="s">
        <v>76</v>
      </c>
      <c r="AY1501" s="232" t="s">
        <v>182</v>
      </c>
    </row>
    <row r="1502" spans="1:65" s="13" customFormat="1">
      <c r="B1502" s="221"/>
      <c r="C1502" s="222"/>
      <c r="D1502" s="223" t="s">
        <v>191</v>
      </c>
      <c r="E1502" s="224" t="s">
        <v>1</v>
      </c>
      <c r="F1502" s="225" t="s">
        <v>2305</v>
      </c>
      <c r="G1502" s="222"/>
      <c r="H1502" s="226">
        <v>52.2</v>
      </c>
      <c r="I1502" s="227"/>
      <c r="J1502" s="222"/>
      <c r="K1502" s="222"/>
      <c r="L1502" s="228"/>
      <c r="M1502" s="229"/>
      <c r="N1502" s="230"/>
      <c r="O1502" s="230"/>
      <c r="P1502" s="230"/>
      <c r="Q1502" s="230"/>
      <c r="R1502" s="230"/>
      <c r="S1502" s="230"/>
      <c r="T1502" s="231"/>
      <c r="AT1502" s="232" t="s">
        <v>191</v>
      </c>
      <c r="AU1502" s="232" t="s">
        <v>85</v>
      </c>
      <c r="AV1502" s="13" t="s">
        <v>85</v>
      </c>
      <c r="AW1502" s="13" t="s">
        <v>32</v>
      </c>
      <c r="AX1502" s="13" t="s">
        <v>76</v>
      </c>
      <c r="AY1502" s="232" t="s">
        <v>182</v>
      </c>
    </row>
    <row r="1503" spans="1:65" s="15" customFormat="1">
      <c r="B1503" s="244"/>
      <c r="C1503" s="245"/>
      <c r="D1503" s="223" t="s">
        <v>191</v>
      </c>
      <c r="E1503" s="246" t="s">
        <v>1</v>
      </c>
      <c r="F1503" s="247" t="s">
        <v>202</v>
      </c>
      <c r="G1503" s="245"/>
      <c r="H1503" s="248">
        <v>235.02100000000002</v>
      </c>
      <c r="I1503" s="249"/>
      <c r="J1503" s="245"/>
      <c r="K1503" s="245"/>
      <c r="L1503" s="250"/>
      <c r="M1503" s="251"/>
      <c r="N1503" s="252"/>
      <c r="O1503" s="252"/>
      <c r="P1503" s="252"/>
      <c r="Q1503" s="252"/>
      <c r="R1503" s="252"/>
      <c r="S1503" s="252"/>
      <c r="T1503" s="253"/>
      <c r="AT1503" s="254" t="s">
        <v>191</v>
      </c>
      <c r="AU1503" s="254" t="s">
        <v>85</v>
      </c>
      <c r="AV1503" s="15" t="s">
        <v>189</v>
      </c>
      <c r="AW1503" s="15" t="s">
        <v>32</v>
      </c>
      <c r="AX1503" s="15" t="s">
        <v>83</v>
      </c>
      <c r="AY1503" s="254" t="s">
        <v>182</v>
      </c>
    </row>
    <row r="1504" spans="1:65" s="2" customFormat="1" ht="16.5" customHeight="1">
      <c r="A1504" s="34"/>
      <c r="B1504" s="35"/>
      <c r="C1504" s="255" t="s">
        <v>2306</v>
      </c>
      <c r="D1504" s="255" t="s">
        <v>309</v>
      </c>
      <c r="E1504" s="256" t="s">
        <v>1966</v>
      </c>
      <c r="F1504" s="257" t="s">
        <v>1967</v>
      </c>
      <c r="G1504" s="258" t="s">
        <v>331</v>
      </c>
      <c r="H1504" s="259">
        <v>25.234000000000002</v>
      </c>
      <c r="I1504" s="260"/>
      <c r="J1504" s="261">
        <f>ROUND(I1504*H1504,2)</f>
        <v>0</v>
      </c>
      <c r="K1504" s="257" t="s">
        <v>188</v>
      </c>
      <c r="L1504" s="262"/>
      <c r="M1504" s="263" t="s">
        <v>1</v>
      </c>
      <c r="N1504" s="264" t="s">
        <v>41</v>
      </c>
      <c r="O1504" s="71"/>
      <c r="P1504" s="217">
        <f>O1504*H1504</f>
        <v>0</v>
      </c>
      <c r="Q1504" s="217">
        <v>1.4999999999999999E-4</v>
      </c>
      <c r="R1504" s="217">
        <f>Q1504*H1504</f>
        <v>3.7851E-3</v>
      </c>
      <c r="S1504" s="217">
        <v>0</v>
      </c>
      <c r="T1504" s="218">
        <f>S1504*H1504</f>
        <v>0</v>
      </c>
      <c r="U1504" s="34"/>
      <c r="V1504" s="34"/>
      <c r="W1504" s="34"/>
      <c r="X1504" s="34"/>
      <c r="Y1504" s="34"/>
      <c r="Z1504" s="34"/>
      <c r="AA1504" s="34"/>
      <c r="AB1504" s="34"/>
      <c r="AC1504" s="34"/>
      <c r="AD1504" s="34"/>
      <c r="AE1504" s="34"/>
      <c r="AR1504" s="219" t="s">
        <v>380</v>
      </c>
      <c r="AT1504" s="219" t="s">
        <v>309</v>
      </c>
      <c r="AU1504" s="219" t="s">
        <v>85</v>
      </c>
      <c r="AY1504" s="17" t="s">
        <v>182</v>
      </c>
      <c r="BE1504" s="220">
        <f>IF(N1504="základní",J1504,0)</f>
        <v>0</v>
      </c>
      <c r="BF1504" s="220">
        <f>IF(N1504="snížená",J1504,0)</f>
        <v>0</v>
      </c>
      <c r="BG1504" s="220">
        <f>IF(N1504="zákl. přenesená",J1504,0)</f>
        <v>0</v>
      </c>
      <c r="BH1504" s="220">
        <f>IF(N1504="sníž. přenesená",J1504,0)</f>
        <v>0</v>
      </c>
      <c r="BI1504" s="220">
        <f>IF(N1504="nulová",J1504,0)</f>
        <v>0</v>
      </c>
      <c r="BJ1504" s="17" t="s">
        <v>83</v>
      </c>
      <c r="BK1504" s="220">
        <f>ROUND(I1504*H1504,2)</f>
        <v>0</v>
      </c>
      <c r="BL1504" s="17" t="s">
        <v>275</v>
      </c>
      <c r="BM1504" s="219" t="s">
        <v>2307</v>
      </c>
    </row>
    <row r="1505" spans="1:65" s="13" customFormat="1">
      <c r="B1505" s="221"/>
      <c r="C1505" s="222"/>
      <c r="D1505" s="223" t="s">
        <v>191</v>
      </c>
      <c r="E1505" s="224" t="s">
        <v>1</v>
      </c>
      <c r="F1505" s="225" t="s">
        <v>2308</v>
      </c>
      <c r="G1505" s="222"/>
      <c r="H1505" s="226">
        <v>22.94</v>
      </c>
      <c r="I1505" s="227"/>
      <c r="J1505" s="222"/>
      <c r="K1505" s="222"/>
      <c r="L1505" s="228"/>
      <c r="M1505" s="229"/>
      <c r="N1505" s="230"/>
      <c r="O1505" s="230"/>
      <c r="P1505" s="230"/>
      <c r="Q1505" s="230"/>
      <c r="R1505" s="230"/>
      <c r="S1505" s="230"/>
      <c r="T1505" s="231"/>
      <c r="AT1505" s="232" t="s">
        <v>191</v>
      </c>
      <c r="AU1505" s="232" t="s">
        <v>85</v>
      </c>
      <c r="AV1505" s="13" t="s">
        <v>85</v>
      </c>
      <c r="AW1505" s="13" t="s">
        <v>32</v>
      </c>
      <c r="AX1505" s="13" t="s">
        <v>83</v>
      </c>
      <c r="AY1505" s="232" t="s">
        <v>182</v>
      </c>
    </row>
    <row r="1506" spans="1:65" s="13" customFormat="1">
      <c r="B1506" s="221"/>
      <c r="C1506" s="222"/>
      <c r="D1506" s="223" t="s">
        <v>191</v>
      </c>
      <c r="E1506" s="222"/>
      <c r="F1506" s="225" t="s">
        <v>2309</v>
      </c>
      <c r="G1506" s="222"/>
      <c r="H1506" s="226">
        <v>25.234000000000002</v>
      </c>
      <c r="I1506" s="227"/>
      <c r="J1506" s="222"/>
      <c r="K1506" s="222"/>
      <c r="L1506" s="228"/>
      <c r="M1506" s="229"/>
      <c r="N1506" s="230"/>
      <c r="O1506" s="230"/>
      <c r="P1506" s="230"/>
      <c r="Q1506" s="230"/>
      <c r="R1506" s="230"/>
      <c r="S1506" s="230"/>
      <c r="T1506" s="231"/>
      <c r="AT1506" s="232" t="s">
        <v>191</v>
      </c>
      <c r="AU1506" s="232" t="s">
        <v>85</v>
      </c>
      <c r="AV1506" s="13" t="s">
        <v>85</v>
      </c>
      <c r="AW1506" s="13" t="s">
        <v>4</v>
      </c>
      <c r="AX1506" s="13" t="s">
        <v>83</v>
      </c>
      <c r="AY1506" s="232" t="s">
        <v>182</v>
      </c>
    </row>
    <row r="1507" spans="1:65" s="2" customFormat="1" ht="16.5" customHeight="1">
      <c r="A1507" s="34"/>
      <c r="B1507" s="35"/>
      <c r="C1507" s="255" t="s">
        <v>2310</v>
      </c>
      <c r="D1507" s="255" t="s">
        <v>309</v>
      </c>
      <c r="E1507" s="256" t="s">
        <v>2311</v>
      </c>
      <c r="F1507" s="257" t="s">
        <v>2312</v>
      </c>
      <c r="G1507" s="258" t="s">
        <v>331</v>
      </c>
      <c r="H1507" s="259">
        <v>220.565</v>
      </c>
      <c r="I1507" s="260"/>
      <c r="J1507" s="261">
        <f>ROUND(I1507*H1507,2)</f>
        <v>0</v>
      </c>
      <c r="K1507" s="257" t="s">
        <v>188</v>
      </c>
      <c r="L1507" s="262"/>
      <c r="M1507" s="263" t="s">
        <v>1</v>
      </c>
      <c r="N1507" s="264" t="s">
        <v>41</v>
      </c>
      <c r="O1507" s="71"/>
      <c r="P1507" s="217">
        <f>O1507*H1507</f>
        <v>0</v>
      </c>
      <c r="Q1507" s="217">
        <v>1.7000000000000001E-4</v>
      </c>
      <c r="R1507" s="217">
        <f>Q1507*H1507</f>
        <v>3.7496050000000003E-2</v>
      </c>
      <c r="S1507" s="217">
        <v>0</v>
      </c>
      <c r="T1507" s="218">
        <f>S1507*H1507</f>
        <v>0</v>
      </c>
      <c r="U1507" s="34"/>
      <c r="V1507" s="34"/>
      <c r="W1507" s="34"/>
      <c r="X1507" s="34"/>
      <c r="Y1507" s="34"/>
      <c r="Z1507" s="34"/>
      <c r="AA1507" s="34"/>
      <c r="AB1507" s="34"/>
      <c r="AC1507" s="34"/>
      <c r="AD1507" s="34"/>
      <c r="AE1507" s="34"/>
      <c r="AR1507" s="219" t="s">
        <v>380</v>
      </c>
      <c r="AT1507" s="219" t="s">
        <v>309</v>
      </c>
      <c r="AU1507" s="219" t="s">
        <v>85</v>
      </c>
      <c r="AY1507" s="17" t="s">
        <v>182</v>
      </c>
      <c r="BE1507" s="220">
        <f>IF(N1507="základní",J1507,0)</f>
        <v>0</v>
      </c>
      <c r="BF1507" s="220">
        <f>IF(N1507="snížená",J1507,0)</f>
        <v>0</v>
      </c>
      <c r="BG1507" s="220">
        <f>IF(N1507="zákl. přenesená",J1507,0)</f>
        <v>0</v>
      </c>
      <c r="BH1507" s="220">
        <f>IF(N1507="sníž. přenesená",J1507,0)</f>
        <v>0</v>
      </c>
      <c r="BI1507" s="220">
        <f>IF(N1507="nulová",J1507,0)</f>
        <v>0</v>
      </c>
      <c r="BJ1507" s="17" t="s">
        <v>83</v>
      </c>
      <c r="BK1507" s="220">
        <f>ROUND(I1507*H1507,2)</f>
        <v>0</v>
      </c>
      <c r="BL1507" s="17" t="s">
        <v>275</v>
      </c>
      <c r="BM1507" s="219" t="s">
        <v>2313</v>
      </c>
    </row>
    <row r="1508" spans="1:65" s="13" customFormat="1">
      <c r="B1508" s="221"/>
      <c r="C1508" s="222"/>
      <c r="D1508" s="223" t="s">
        <v>191</v>
      </c>
      <c r="E1508" s="224" t="s">
        <v>1</v>
      </c>
      <c r="F1508" s="225" t="s">
        <v>2314</v>
      </c>
      <c r="G1508" s="222"/>
      <c r="H1508" s="226">
        <v>23.858000000000001</v>
      </c>
      <c r="I1508" s="227"/>
      <c r="J1508" s="222"/>
      <c r="K1508" s="222"/>
      <c r="L1508" s="228"/>
      <c r="M1508" s="229"/>
      <c r="N1508" s="230"/>
      <c r="O1508" s="230"/>
      <c r="P1508" s="230"/>
      <c r="Q1508" s="230"/>
      <c r="R1508" s="230"/>
      <c r="S1508" s="230"/>
      <c r="T1508" s="231"/>
      <c r="AT1508" s="232" t="s">
        <v>191</v>
      </c>
      <c r="AU1508" s="232" t="s">
        <v>85</v>
      </c>
      <c r="AV1508" s="13" t="s">
        <v>85</v>
      </c>
      <c r="AW1508" s="13" t="s">
        <v>32</v>
      </c>
      <c r="AX1508" s="13" t="s">
        <v>76</v>
      </c>
      <c r="AY1508" s="232" t="s">
        <v>182</v>
      </c>
    </row>
    <row r="1509" spans="1:65" s="13" customFormat="1">
      <c r="B1509" s="221"/>
      <c r="C1509" s="222"/>
      <c r="D1509" s="223" t="s">
        <v>191</v>
      </c>
      <c r="E1509" s="224" t="s">
        <v>1</v>
      </c>
      <c r="F1509" s="225" t="s">
        <v>2315</v>
      </c>
      <c r="G1509" s="222"/>
      <c r="H1509" s="226">
        <v>33.613</v>
      </c>
      <c r="I1509" s="227"/>
      <c r="J1509" s="222"/>
      <c r="K1509" s="222"/>
      <c r="L1509" s="228"/>
      <c r="M1509" s="229"/>
      <c r="N1509" s="230"/>
      <c r="O1509" s="230"/>
      <c r="P1509" s="230"/>
      <c r="Q1509" s="230"/>
      <c r="R1509" s="230"/>
      <c r="S1509" s="230"/>
      <c r="T1509" s="231"/>
      <c r="AT1509" s="232" t="s">
        <v>191</v>
      </c>
      <c r="AU1509" s="232" t="s">
        <v>85</v>
      </c>
      <c r="AV1509" s="13" t="s">
        <v>85</v>
      </c>
      <c r="AW1509" s="13" t="s">
        <v>32</v>
      </c>
      <c r="AX1509" s="13" t="s">
        <v>76</v>
      </c>
      <c r="AY1509" s="232" t="s">
        <v>182</v>
      </c>
    </row>
    <row r="1510" spans="1:65" s="13" customFormat="1">
      <c r="B1510" s="221"/>
      <c r="C1510" s="222"/>
      <c r="D1510" s="223" t="s">
        <v>191</v>
      </c>
      <c r="E1510" s="224" t="s">
        <v>1</v>
      </c>
      <c r="F1510" s="225" t="s">
        <v>2316</v>
      </c>
      <c r="G1510" s="222"/>
      <c r="H1510" s="226">
        <v>17.524999999999999</v>
      </c>
      <c r="I1510" s="227"/>
      <c r="J1510" s="222"/>
      <c r="K1510" s="222"/>
      <c r="L1510" s="228"/>
      <c r="M1510" s="229"/>
      <c r="N1510" s="230"/>
      <c r="O1510" s="230"/>
      <c r="P1510" s="230"/>
      <c r="Q1510" s="230"/>
      <c r="R1510" s="230"/>
      <c r="S1510" s="230"/>
      <c r="T1510" s="231"/>
      <c r="AT1510" s="232" t="s">
        <v>191</v>
      </c>
      <c r="AU1510" s="232" t="s">
        <v>85</v>
      </c>
      <c r="AV1510" s="13" t="s">
        <v>85</v>
      </c>
      <c r="AW1510" s="13" t="s">
        <v>32</v>
      </c>
      <c r="AX1510" s="13" t="s">
        <v>76</v>
      </c>
      <c r="AY1510" s="232" t="s">
        <v>182</v>
      </c>
    </row>
    <row r="1511" spans="1:65" s="13" customFormat="1">
      <c r="B1511" s="221"/>
      <c r="C1511" s="222"/>
      <c r="D1511" s="223" t="s">
        <v>191</v>
      </c>
      <c r="E1511" s="224" t="s">
        <v>1</v>
      </c>
      <c r="F1511" s="225" t="s">
        <v>2317</v>
      </c>
      <c r="G1511" s="222"/>
      <c r="H1511" s="226">
        <v>91.281000000000006</v>
      </c>
      <c r="I1511" s="227"/>
      <c r="J1511" s="222"/>
      <c r="K1511" s="222"/>
      <c r="L1511" s="228"/>
      <c r="M1511" s="229"/>
      <c r="N1511" s="230"/>
      <c r="O1511" s="230"/>
      <c r="P1511" s="230"/>
      <c r="Q1511" s="230"/>
      <c r="R1511" s="230"/>
      <c r="S1511" s="230"/>
      <c r="T1511" s="231"/>
      <c r="AT1511" s="232" t="s">
        <v>191</v>
      </c>
      <c r="AU1511" s="232" t="s">
        <v>85</v>
      </c>
      <c r="AV1511" s="13" t="s">
        <v>85</v>
      </c>
      <c r="AW1511" s="13" t="s">
        <v>32</v>
      </c>
      <c r="AX1511" s="13" t="s">
        <v>76</v>
      </c>
      <c r="AY1511" s="232" t="s">
        <v>182</v>
      </c>
    </row>
    <row r="1512" spans="1:65" s="13" customFormat="1">
      <c r="B1512" s="221"/>
      <c r="C1512" s="222"/>
      <c r="D1512" s="223" t="s">
        <v>191</v>
      </c>
      <c r="E1512" s="224" t="s">
        <v>1</v>
      </c>
      <c r="F1512" s="225" t="s">
        <v>2318</v>
      </c>
      <c r="G1512" s="222"/>
      <c r="H1512" s="226">
        <v>54.287999999999997</v>
      </c>
      <c r="I1512" s="227"/>
      <c r="J1512" s="222"/>
      <c r="K1512" s="222"/>
      <c r="L1512" s="228"/>
      <c r="M1512" s="229"/>
      <c r="N1512" s="230"/>
      <c r="O1512" s="230"/>
      <c r="P1512" s="230"/>
      <c r="Q1512" s="230"/>
      <c r="R1512" s="230"/>
      <c r="S1512" s="230"/>
      <c r="T1512" s="231"/>
      <c r="AT1512" s="232" t="s">
        <v>191</v>
      </c>
      <c r="AU1512" s="232" t="s">
        <v>85</v>
      </c>
      <c r="AV1512" s="13" t="s">
        <v>85</v>
      </c>
      <c r="AW1512" s="13" t="s">
        <v>32</v>
      </c>
      <c r="AX1512" s="13" t="s">
        <v>76</v>
      </c>
      <c r="AY1512" s="232" t="s">
        <v>182</v>
      </c>
    </row>
    <row r="1513" spans="1:65" s="15" customFormat="1">
      <c r="B1513" s="244"/>
      <c r="C1513" s="245"/>
      <c r="D1513" s="223" t="s">
        <v>191</v>
      </c>
      <c r="E1513" s="246" t="s">
        <v>1</v>
      </c>
      <c r="F1513" s="247" t="s">
        <v>202</v>
      </c>
      <c r="G1513" s="245"/>
      <c r="H1513" s="248">
        <v>220.565</v>
      </c>
      <c r="I1513" s="249"/>
      <c r="J1513" s="245"/>
      <c r="K1513" s="245"/>
      <c r="L1513" s="250"/>
      <c r="M1513" s="251"/>
      <c r="N1513" s="252"/>
      <c r="O1513" s="252"/>
      <c r="P1513" s="252"/>
      <c r="Q1513" s="252"/>
      <c r="R1513" s="252"/>
      <c r="S1513" s="252"/>
      <c r="T1513" s="253"/>
      <c r="AT1513" s="254" t="s">
        <v>191</v>
      </c>
      <c r="AU1513" s="254" t="s">
        <v>85</v>
      </c>
      <c r="AV1513" s="15" t="s">
        <v>189</v>
      </c>
      <c r="AW1513" s="15" t="s">
        <v>32</v>
      </c>
      <c r="AX1513" s="15" t="s">
        <v>83</v>
      </c>
      <c r="AY1513" s="254" t="s">
        <v>182</v>
      </c>
    </row>
    <row r="1514" spans="1:65" s="2" customFormat="1" ht="16.5" customHeight="1">
      <c r="A1514" s="34"/>
      <c r="B1514" s="35"/>
      <c r="C1514" s="255" t="s">
        <v>2319</v>
      </c>
      <c r="D1514" s="255" t="s">
        <v>309</v>
      </c>
      <c r="E1514" s="256" t="s">
        <v>2320</v>
      </c>
      <c r="F1514" s="257" t="s">
        <v>2321</v>
      </c>
      <c r="G1514" s="258" t="s">
        <v>360</v>
      </c>
      <c r="H1514" s="259">
        <v>233.28899999999999</v>
      </c>
      <c r="I1514" s="260"/>
      <c r="J1514" s="261">
        <f>ROUND(I1514*H1514,2)</f>
        <v>0</v>
      </c>
      <c r="K1514" s="257" t="s">
        <v>188</v>
      </c>
      <c r="L1514" s="262"/>
      <c r="M1514" s="263" t="s">
        <v>1</v>
      </c>
      <c r="N1514" s="264" t="s">
        <v>41</v>
      </c>
      <c r="O1514" s="71"/>
      <c r="P1514" s="217">
        <f>O1514*H1514</f>
        <v>0</v>
      </c>
      <c r="Q1514" s="217">
        <v>2.0000000000000002E-5</v>
      </c>
      <c r="R1514" s="217">
        <f>Q1514*H1514</f>
        <v>4.6657800000000004E-3</v>
      </c>
      <c r="S1514" s="217">
        <v>0</v>
      </c>
      <c r="T1514" s="218">
        <f>S1514*H1514</f>
        <v>0</v>
      </c>
      <c r="U1514" s="34"/>
      <c r="V1514" s="34"/>
      <c r="W1514" s="34"/>
      <c r="X1514" s="34"/>
      <c r="Y1514" s="34"/>
      <c r="Z1514" s="34"/>
      <c r="AA1514" s="34"/>
      <c r="AB1514" s="34"/>
      <c r="AC1514" s="34"/>
      <c r="AD1514" s="34"/>
      <c r="AE1514" s="34"/>
      <c r="AR1514" s="219" t="s">
        <v>380</v>
      </c>
      <c r="AT1514" s="219" t="s">
        <v>309</v>
      </c>
      <c r="AU1514" s="219" t="s">
        <v>85</v>
      </c>
      <c r="AY1514" s="17" t="s">
        <v>182</v>
      </c>
      <c r="BE1514" s="220">
        <f>IF(N1514="základní",J1514,0)</f>
        <v>0</v>
      </c>
      <c r="BF1514" s="220">
        <f>IF(N1514="snížená",J1514,0)</f>
        <v>0</v>
      </c>
      <c r="BG1514" s="220">
        <f>IF(N1514="zákl. přenesená",J1514,0)</f>
        <v>0</v>
      </c>
      <c r="BH1514" s="220">
        <f>IF(N1514="sníž. přenesená",J1514,0)</f>
        <v>0</v>
      </c>
      <c r="BI1514" s="220">
        <f>IF(N1514="nulová",J1514,0)</f>
        <v>0</v>
      </c>
      <c r="BJ1514" s="17" t="s">
        <v>83</v>
      </c>
      <c r="BK1514" s="220">
        <f>ROUND(I1514*H1514,2)</f>
        <v>0</v>
      </c>
      <c r="BL1514" s="17" t="s">
        <v>275</v>
      </c>
      <c r="BM1514" s="219" t="s">
        <v>2322</v>
      </c>
    </row>
    <row r="1515" spans="1:65" s="13" customFormat="1">
      <c r="B1515" s="221"/>
      <c r="C1515" s="222"/>
      <c r="D1515" s="223" t="s">
        <v>191</v>
      </c>
      <c r="E1515" s="224" t="s">
        <v>1</v>
      </c>
      <c r="F1515" s="225" t="s">
        <v>2323</v>
      </c>
      <c r="G1515" s="222"/>
      <c r="H1515" s="226">
        <v>25.234000000000002</v>
      </c>
      <c r="I1515" s="227"/>
      <c r="J1515" s="222"/>
      <c r="K1515" s="222"/>
      <c r="L1515" s="228"/>
      <c r="M1515" s="229"/>
      <c r="N1515" s="230"/>
      <c r="O1515" s="230"/>
      <c r="P1515" s="230"/>
      <c r="Q1515" s="230"/>
      <c r="R1515" s="230"/>
      <c r="S1515" s="230"/>
      <c r="T1515" s="231"/>
      <c r="AT1515" s="232" t="s">
        <v>191</v>
      </c>
      <c r="AU1515" s="232" t="s">
        <v>85</v>
      </c>
      <c r="AV1515" s="13" t="s">
        <v>85</v>
      </c>
      <c r="AW1515" s="13" t="s">
        <v>32</v>
      </c>
      <c r="AX1515" s="13" t="s">
        <v>76</v>
      </c>
      <c r="AY1515" s="232" t="s">
        <v>182</v>
      </c>
    </row>
    <row r="1516" spans="1:65" s="13" customFormat="1">
      <c r="B1516" s="221"/>
      <c r="C1516" s="222"/>
      <c r="D1516" s="223" t="s">
        <v>191</v>
      </c>
      <c r="E1516" s="224" t="s">
        <v>1</v>
      </c>
      <c r="F1516" s="225" t="s">
        <v>2324</v>
      </c>
      <c r="G1516" s="222"/>
      <c r="H1516" s="226">
        <v>35.552</v>
      </c>
      <c r="I1516" s="227"/>
      <c r="J1516" s="222"/>
      <c r="K1516" s="222"/>
      <c r="L1516" s="228"/>
      <c r="M1516" s="229"/>
      <c r="N1516" s="230"/>
      <c r="O1516" s="230"/>
      <c r="P1516" s="230"/>
      <c r="Q1516" s="230"/>
      <c r="R1516" s="230"/>
      <c r="S1516" s="230"/>
      <c r="T1516" s="231"/>
      <c r="AT1516" s="232" t="s">
        <v>191</v>
      </c>
      <c r="AU1516" s="232" t="s">
        <v>85</v>
      </c>
      <c r="AV1516" s="13" t="s">
        <v>85</v>
      </c>
      <c r="AW1516" s="13" t="s">
        <v>32</v>
      </c>
      <c r="AX1516" s="13" t="s">
        <v>76</v>
      </c>
      <c r="AY1516" s="232" t="s">
        <v>182</v>
      </c>
    </row>
    <row r="1517" spans="1:65" s="13" customFormat="1">
      <c r="B1517" s="221"/>
      <c r="C1517" s="222"/>
      <c r="D1517" s="223" t="s">
        <v>191</v>
      </c>
      <c r="E1517" s="224" t="s">
        <v>1</v>
      </c>
      <c r="F1517" s="225" t="s">
        <v>2325</v>
      </c>
      <c r="G1517" s="222"/>
      <c r="H1517" s="226">
        <v>18.536000000000001</v>
      </c>
      <c r="I1517" s="227"/>
      <c r="J1517" s="222"/>
      <c r="K1517" s="222"/>
      <c r="L1517" s="228"/>
      <c r="M1517" s="229"/>
      <c r="N1517" s="230"/>
      <c r="O1517" s="230"/>
      <c r="P1517" s="230"/>
      <c r="Q1517" s="230"/>
      <c r="R1517" s="230"/>
      <c r="S1517" s="230"/>
      <c r="T1517" s="231"/>
      <c r="AT1517" s="232" t="s">
        <v>191</v>
      </c>
      <c r="AU1517" s="232" t="s">
        <v>85</v>
      </c>
      <c r="AV1517" s="13" t="s">
        <v>85</v>
      </c>
      <c r="AW1517" s="13" t="s">
        <v>32</v>
      </c>
      <c r="AX1517" s="13" t="s">
        <v>76</v>
      </c>
      <c r="AY1517" s="232" t="s">
        <v>182</v>
      </c>
    </row>
    <row r="1518" spans="1:65" s="13" customFormat="1">
      <c r="B1518" s="221"/>
      <c r="C1518" s="222"/>
      <c r="D1518" s="223" t="s">
        <v>191</v>
      </c>
      <c r="E1518" s="224" t="s">
        <v>1</v>
      </c>
      <c r="F1518" s="225" t="s">
        <v>2326</v>
      </c>
      <c r="G1518" s="222"/>
      <c r="H1518" s="226">
        <v>96.546999999999997</v>
      </c>
      <c r="I1518" s="227"/>
      <c r="J1518" s="222"/>
      <c r="K1518" s="222"/>
      <c r="L1518" s="228"/>
      <c r="M1518" s="229"/>
      <c r="N1518" s="230"/>
      <c r="O1518" s="230"/>
      <c r="P1518" s="230"/>
      <c r="Q1518" s="230"/>
      <c r="R1518" s="230"/>
      <c r="S1518" s="230"/>
      <c r="T1518" s="231"/>
      <c r="AT1518" s="232" t="s">
        <v>191</v>
      </c>
      <c r="AU1518" s="232" t="s">
        <v>85</v>
      </c>
      <c r="AV1518" s="13" t="s">
        <v>85</v>
      </c>
      <c r="AW1518" s="13" t="s">
        <v>32</v>
      </c>
      <c r="AX1518" s="13" t="s">
        <v>76</v>
      </c>
      <c r="AY1518" s="232" t="s">
        <v>182</v>
      </c>
    </row>
    <row r="1519" spans="1:65" s="13" customFormat="1">
      <c r="B1519" s="221"/>
      <c r="C1519" s="222"/>
      <c r="D1519" s="223" t="s">
        <v>191</v>
      </c>
      <c r="E1519" s="224" t="s">
        <v>1</v>
      </c>
      <c r="F1519" s="225" t="s">
        <v>2327</v>
      </c>
      <c r="G1519" s="222"/>
      <c r="H1519" s="226">
        <v>57.42</v>
      </c>
      <c r="I1519" s="227"/>
      <c r="J1519" s="222"/>
      <c r="K1519" s="222"/>
      <c r="L1519" s="228"/>
      <c r="M1519" s="229"/>
      <c r="N1519" s="230"/>
      <c r="O1519" s="230"/>
      <c r="P1519" s="230"/>
      <c r="Q1519" s="230"/>
      <c r="R1519" s="230"/>
      <c r="S1519" s="230"/>
      <c r="T1519" s="231"/>
      <c r="AT1519" s="232" t="s">
        <v>191</v>
      </c>
      <c r="AU1519" s="232" t="s">
        <v>85</v>
      </c>
      <c r="AV1519" s="13" t="s">
        <v>85</v>
      </c>
      <c r="AW1519" s="13" t="s">
        <v>32</v>
      </c>
      <c r="AX1519" s="13" t="s">
        <v>76</v>
      </c>
      <c r="AY1519" s="232" t="s">
        <v>182</v>
      </c>
    </row>
    <row r="1520" spans="1:65" s="15" customFormat="1">
      <c r="B1520" s="244"/>
      <c r="C1520" s="245"/>
      <c r="D1520" s="223" t="s">
        <v>191</v>
      </c>
      <c r="E1520" s="246" t="s">
        <v>1</v>
      </c>
      <c r="F1520" s="247" t="s">
        <v>202</v>
      </c>
      <c r="G1520" s="245"/>
      <c r="H1520" s="248">
        <v>233.28899999999999</v>
      </c>
      <c r="I1520" s="249"/>
      <c r="J1520" s="245"/>
      <c r="K1520" s="245"/>
      <c r="L1520" s="250"/>
      <c r="M1520" s="251"/>
      <c r="N1520" s="252"/>
      <c r="O1520" s="252"/>
      <c r="P1520" s="252"/>
      <c r="Q1520" s="252"/>
      <c r="R1520" s="252"/>
      <c r="S1520" s="252"/>
      <c r="T1520" s="253"/>
      <c r="AT1520" s="254" t="s">
        <v>191</v>
      </c>
      <c r="AU1520" s="254" t="s">
        <v>85</v>
      </c>
      <c r="AV1520" s="15" t="s">
        <v>189</v>
      </c>
      <c r="AW1520" s="15" t="s">
        <v>32</v>
      </c>
      <c r="AX1520" s="15" t="s">
        <v>83</v>
      </c>
      <c r="AY1520" s="254" t="s">
        <v>182</v>
      </c>
    </row>
    <row r="1521" spans="1:65" s="2" customFormat="1" ht="16.5" customHeight="1">
      <c r="A1521" s="34"/>
      <c r="B1521" s="35"/>
      <c r="C1521" s="255" t="s">
        <v>2328</v>
      </c>
      <c r="D1521" s="255" t="s">
        <v>309</v>
      </c>
      <c r="E1521" s="256" t="s">
        <v>2329</v>
      </c>
      <c r="F1521" s="257" t="s">
        <v>2330</v>
      </c>
      <c r="G1521" s="258" t="s">
        <v>360</v>
      </c>
      <c r="H1521" s="259">
        <v>25.234000000000002</v>
      </c>
      <c r="I1521" s="260"/>
      <c r="J1521" s="261">
        <f>ROUND(I1521*H1521,2)</f>
        <v>0</v>
      </c>
      <c r="K1521" s="257" t="s">
        <v>188</v>
      </c>
      <c r="L1521" s="262"/>
      <c r="M1521" s="263" t="s">
        <v>1</v>
      </c>
      <c r="N1521" s="264" t="s">
        <v>41</v>
      </c>
      <c r="O1521" s="71"/>
      <c r="P1521" s="217">
        <f>O1521*H1521</f>
        <v>0</v>
      </c>
      <c r="Q1521" s="217">
        <v>1.0000000000000001E-5</v>
      </c>
      <c r="R1521" s="217">
        <f>Q1521*H1521</f>
        <v>2.5234000000000004E-4</v>
      </c>
      <c r="S1521" s="217">
        <v>0</v>
      </c>
      <c r="T1521" s="218">
        <f>S1521*H1521</f>
        <v>0</v>
      </c>
      <c r="U1521" s="34"/>
      <c r="V1521" s="34"/>
      <c r="W1521" s="34"/>
      <c r="X1521" s="34"/>
      <c r="Y1521" s="34"/>
      <c r="Z1521" s="34"/>
      <c r="AA1521" s="34"/>
      <c r="AB1521" s="34"/>
      <c r="AC1521" s="34"/>
      <c r="AD1521" s="34"/>
      <c r="AE1521" s="34"/>
      <c r="AR1521" s="219" t="s">
        <v>380</v>
      </c>
      <c r="AT1521" s="219" t="s">
        <v>309</v>
      </c>
      <c r="AU1521" s="219" t="s">
        <v>85</v>
      </c>
      <c r="AY1521" s="17" t="s">
        <v>182</v>
      </c>
      <c r="BE1521" s="220">
        <f>IF(N1521="základní",J1521,0)</f>
        <v>0</v>
      </c>
      <c r="BF1521" s="220">
        <f>IF(N1521="snížená",J1521,0)</f>
        <v>0</v>
      </c>
      <c r="BG1521" s="220">
        <f>IF(N1521="zákl. přenesená",J1521,0)</f>
        <v>0</v>
      </c>
      <c r="BH1521" s="220">
        <f>IF(N1521="sníž. přenesená",J1521,0)</f>
        <v>0</v>
      </c>
      <c r="BI1521" s="220">
        <f>IF(N1521="nulová",J1521,0)</f>
        <v>0</v>
      </c>
      <c r="BJ1521" s="17" t="s">
        <v>83</v>
      </c>
      <c r="BK1521" s="220">
        <f>ROUND(I1521*H1521,2)</f>
        <v>0</v>
      </c>
      <c r="BL1521" s="17" t="s">
        <v>275</v>
      </c>
      <c r="BM1521" s="219" t="s">
        <v>2331</v>
      </c>
    </row>
    <row r="1522" spans="1:65" s="13" customFormat="1">
      <c r="B1522" s="221"/>
      <c r="C1522" s="222"/>
      <c r="D1522" s="223" t="s">
        <v>191</v>
      </c>
      <c r="E1522" s="224" t="s">
        <v>1</v>
      </c>
      <c r="F1522" s="225" t="s">
        <v>2332</v>
      </c>
      <c r="G1522" s="222"/>
      <c r="H1522" s="226">
        <v>25.234000000000002</v>
      </c>
      <c r="I1522" s="227"/>
      <c r="J1522" s="222"/>
      <c r="K1522" s="222"/>
      <c r="L1522" s="228"/>
      <c r="M1522" s="229"/>
      <c r="N1522" s="230"/>
      <c r="O1522" s="230"/>
      <c r="P1522" s="230"/>
      <c r="Q1522" s="230"/>
      <c r="R1522" s="230"/>
      <c r="S1522" s="230"/>
      <c r="T1522" s="231"/>
      <c r="AT1522" s="232" t="s">
        <v>191</v>
      </c>
      <c r="AU1522" s="232" t="s">
        <v>85</v>
      </c>
      <c r="AV1522" s="13" t="s">
        <v>85</v>
      </c>
      <c r="AW1522" s="13" t="s">
        <v>32</v>
      </c>
      <c r="AX1522" s="13" t="s">
        <v>83</v>
      </c>
      <c r="AY1522" s="232" t="s">
        <v>182</v>
      </c>
    </row>
    <row r="1523" spans="1:65" s="2" customFormat="1" ht="21.75" customHeight="1">
      <c r="A1523" s="34"/>
      <c r="B1523" s="35"/>
      <c r="C1523" s="208" t="s">
        <v>2333</v>
      </c>
      <c r="D1523" s="208" t="s">
        <v>184</v>
      </c>
      <c r="E1523" s="209" t="s">
        <v>2334</v>
      </c>
      <c r="F1523" s="210" t="s">
        <v>2335</v>
      </c>
      <c r="G1523" s="211" t="s">
        <v>331</v>
      </c>
      <c r="H1523" s="212">
        <v>370.97300000000001</v>
      </c>
      <c r="I1523" s="213"/>
      <c r="J1523" s="214">
        <f>ROUND(I1523*H1523,2)</f>
        <v>0</v>
      </c>
      <c r="K1523" s="210" t="s">
        <v>188</v>
      </c>
      <c r="L1523" s="39"/>
      <c r="M1523" s="215" t="s">
        <v>1</v>
      </c>
      <c r="N1523" s="216" t="s">
        <v>41</v>
      </c>
      <c r="O1523" s="71"/>
      <c r="P1523" s="217">
        <f>O1523*H1523</f>
        <v>0</v>
      </c>
      <c r="Q1523" s="217">
        <v>2.7060000000000001E-2</v>
      </c>
      <c r="R1523" s="217">
        <f>Q1523*H1523</f>
        <v>10.03852938</v>
      </c>
      <c r="S1523" s="217">
        <v>0</v>
      </c>
      <c r="T1523" s="218">
        <f>S1523*H1523</f>
        <v>0</v>
      </c>
      <c r="U1523" s="34"/>
      <c r="V1523" s="34"/>
      <c r="W1523" s="34"/>
      <c r="X1523" s="34"/>
      <c r="Y1523" s="34"/>
      <c r="Z1523" s="34"/>
      <c r="AA1523" s="34"/>
      <c r="AB1523" s="34"/>
      <c r="AC1523" s="34"/>
      <c r="AD1523" s="34"/>
      <c r="AE1523" s="34"/>
      <c r="AR1523" s="219" t="s">
        <v>275</v>
      </c>
      <c r="AT1523" s="219" t="s">
        <v>184</v>
      </c>
      <c r="AU1523" s="219" t="s">
        <v>85</v>
      </c>
      <c r="AY1523" s="17" t="s">
        <v>182</v>
      </c>
      <c r="BE1523" s="220">
        <f>IF(N1523="základní",J1523,0)</f>
        <v>0</v>
      </c>
      <c r="BF1523" s="220">
        <f>IF(N1523="snížená",J1523,0)</f>
        <v>0</v>
      </c>
      <c r="BG1523" s="220">
        <f>IF(N1523="zákl. přenesená",J1523,0)</f>
        <v>0</v>
      </c>
      <c r="BH1523" s="220">
        <f>IF(N1523="sníž. přenesená",J1523,0)</f>
        <v>0</v>
      </c>
      <c r="BI1523" s="220">
        <f>IF(N1523="nulová",J1523,0)</f>
        <v>0</v>
      </c>
      <c r="BJ1523" s="17" t="s">
        <v>83</v>
      </c>
      <c r="BK1523" s="220">
        <f>ROUND(I1523*H1523,2)</f>
        <v>0</v>
      </c>
      <c r="BL1523" s="17" t="s">
        <v>275</v>
      </c>
      <c r="BM1523" s="219" t="s">
        <v>2336</v>
      </c>
    </row>
    <row r="1524" spans="1:65" s="13" customFormat="1">
      <c r="B1524" s="221"/>
      <c r="C1524" s="222"/>
      <c r="D1524" s="223" t="s">
        <v>191</v>
      </c>
      <c r="E1524" s="224" t="s">
        <v>1</v>
      </c>
      <c r="F1524" s="225" t="s">
        <v>2337</v>
      </c>
      <c r="G1524" s="222"/>
      <c r="H1524" s="226">
        <v>21.4</v>
      </c>
      <c r="I1524" s="227"/>
      <c r="J1524" s="222"/>
      <c r="K1524" s="222"/>
      <c r="L1524" s="228"/>
      <c r="M1524" s="229"/>
      <c r="N1524" s="230"/>
      <c r="O1524" s="230"/>
      <c r="P1524" s="230"/>
      <c r="Q1524" s="230"/>
      <c r="R1524" s="230"/>
      <c r="S1524" s="230"/>
      <c r="T1524" s="231"/>
      <c r="AT1524" s="232" t="s">
        <v>191</v>
      </c>
      <c r="AU1524" s="232" t="s">
        <v>85</v>
      </c>
      <c r="AV1524" s="13" t="s">
        <v>85</v>
      </c>
      <c r="AW1524" s="13" t="s">
        <v>32</v>
      </c>
      <c r="AX1524" s="13" t="s">
        <v>76</v>
      </c>
      <c r="AY1524" s="232" t="s">
        <v>182</v>
      </c>
    </row>
    <row r="1525" spans="1:65" s="13" customFormat="1">
      <c r="B1525" s="221"/>
      <c r="C1525" s="222"/>
      <c r="D1525" s="223" t="s">
        <v>191</v>
      </c>
      <c r="E1525" s="224" t="s">
        <v>1</v>
      </c>
      <c r="F1525" s="225" t="s">
        <v>2338</v>
      </c>
      <c r="G1525" s="222"/>
      <c r="H1525" s="226">
        <v>52.539000000000001</v>
      </c>
      <c r="I1525" s="227"/>
      <c r="J1525" s="222"/>
      <c r="K1525" s="222"/>
      <c r="L1525" s="228"/>
      <c r="M1525" s="229"/>
      <c r="N1525" s="230"/>
      <c r="O1525" s="230"/>
      <c r="P1525" s="230"/>
      <c r="Q1525" s="230"/>
      <c r="R1525" s="230"/>
      <c r="S1525" s="230"/>
      <c r="T1525" s="231"/>
      <c r="AT1525" s="232" t="s">
        <v>191</v>
      </c>
      <c r="AU1525" s="232" t="s">
        <v>85</v>
      </c>
      <c r="AV1525" s="13" t="s">
        <v>85</v>
      </c>
      <c r="AW1525" s="13" t="s">
        <v>32</v>
      </c>
      <c r="AX1525" s="13" t="s">
        <v>76</v>
      </c>
      <c r="AY1525" s="232" t="s">
        <v>182</v>
      </c>
    </row>
    <row r="1526" spans="1:65" s="13" customFormat="1">
      <c r="B1526" s="221"/>
      <c r="C1526" s="222"/>
      <c r="D1526" s="223" t="s">
        <v>191</v>
      </c>
      <c r="E1526" s="224" t="s">
        <v>1</v>
      </c>
      <c r="F1526" s="225" t="s">
        <v>2288</v>
      </c>
      <c r="G1526" s="222"/>
      <c r="H1526" s="226">
        <v>16.850999999999999</v>
      </c>
      <c r="I1526" s="227"/>
      <c r="J1526" s="222"/>
      <c r="K1526" s="222"/>
      <c r="L1526" s="228"/>
      <c r="M1526" s="229"/>
      <c r="N1526" s="230"/>
      <c r="O1526" s="230"/>
      <c r="P1526" s="230"/>
      <c r="Q1526" s="230"/>
      <c r="R1526" s="230"/>
      <c r="S1526" s="230"/>
      <c r="T1526" s="231"/>
      <c r="AT1526" s="232" t="s">
        <v>191</v>
      </c>
      <c r="AU1526" s="232" t="s">
        <v>85</v>
      </c>
      <c r="AV1526" s="13" t="s">
        <v>85</v>
      </c>
      <c r="AW1526" s="13" t="s">
        <v>32</v>
      </c>
      <c r="AX1526" s="13" t="s">
        <v>76</v>
      </c>
      <c r="AY1526" s="232" t="s">
        <v>182</v>
      </c>
    </row>
    <row r="1527" spans="1:65" s="13" customFormat="1">
      <c r="B1527" s="221"/>
      <c r="C1527" s="222"/>
      <c r="D1527" s="223" t="s">
        <v>191</v>
      </c>
      <c r="E1527" s="224" t="s">
        <v>1</v>
      </c>
      <c r="F1527" s="225" t="s">
        <v>2339</v>
      </c>
      <c r="G1527" s="222"/>
      <c r="H1527" s="226">
        <v>140.21299999999999</v>
      </c>
      <c r="I1527" s="227"/>
      <c r="J1527" s="222"/>
      <c r="K1527" s="222"/>
      <c r="L1527" s="228"/>
      <c r="M1527" s="229"/>
      <c r="N1527" s="230"/>
      <c r="O1527" s="230"/>
      <c r="P1527" s="230"/>
      <c r="Q1527" s="230"/>
      <c r="R1527" s="230"/>
      <c r="S1527" s="230"/>
      <c r="T1527" s="231"/>
      <c r="AT1527" s="232" t="s">
        <v>191</v>
      </c>
      <c r="AU1527" s="232" t="s">
        <v>85</v>
      </c>
      <c r="AV1527" s="13" t="s">
        <v>85</v>
      </c>
      <c r="AW1527" s="13" t="s">
        <v>32</v>
      </c>
      <c r="AX1527" s="13" t="s">
        <v>76</v>
      </c>
      <c r="AY1527" s="232" t="s">
        <v>182</v>
      </c>
    </row>
    <row r="1528" spans="1:65" s="13" customFormat="1">
      <c r="B1528" s="221"/>
      <c r="C1528" s="222"/>
      <c r="D1528" s="223" t="s">
        <v>191</v>
      </c>
      <c r="E1528" s="224" t="s">
        <v>1</v>
      </c>
      <c r="F1528" s="225" t="s">
        <v>2304</v>
      </c>
      <c r="G1528" s="222"/>
      <c r="H1528" s="226">
        <v>87.77</v>
      </c>
      <c r="I1528" s="227"/>
      <c r="J1528" s="222"/>
      <c r="K1528" s="222"/>
      <c r="L1528" s="228"/>
      <c r="M1528" s="229"/>
      <c r="N1528" s="230"/>
      <c r="O1528" s="230"/>
      <c r="P1528" s="230"/>
      <c r="Q1528" s="230"/>
      <c r="R1528" s="230"/>
      <c r="S1528" s="230"/>
      <c r="T1528" s="231"/>
      <c r="AT1528" s="232" t="s">
        <v>191</v>
      </c>
      <c r="AU1528" s="232" t="s">
        <v>85</v>
      </c>
      <c r="AV1528" s="13" t="s">
        <v>85</v>
      </c>
      <c r="AW1528" s="13" t="s">
        <v>32</v>
      </c>
      <c r="AX1528" s="13" t="s">
        <v>76</v>
      </c>
      <c r="AY1528" s="232" t="s">
        <v>182</v>
      </c>
    </row>
    <row r="1529" spans="1:65" s="13" customFormat="1">
      <c r="B1529" s="221"/>
      <c r="C1529" s="222"/>
      <c r="D1529" s="223" t="s">
        <v>191</v>
      </c>
      <c r="E1529" s="224" t="s">
        <v>1</v>
      </c>
      <c r="F1529" s="225" t="s">
        <v>2305</v>
      </c>
      <c r="G1529" s="222"/>
      <c r="H1529" s="226">
        <v>52.2</v>
      </c>
      <c r="I1529" s="227"/>
      <c r="J1529" s="222"/>
      <c r="K1529" s="222"/>
      <c r="L1529" s="228"/>
      <c r="M1529" s="229"/>
      <c r="N1529" s="230"/>
      <c r="O1529" s="230"/>
      <c r="P1529" s="230"/>
      <c r="Q1529" s="230"/>
      <c r="R1529" s="230"/>
      <c r="S1529" s="230"/>
      <c r="T1529" s="231"/>
      <c r="AT1529" s="232" t="s">
        <v>191</v>
      </c>
      <c r="AU1529" s="232" t="s">
        <v>85</v>
      </c>
      <c r="AV1529" s="13" t="s">
        <v>85</v>
      </c>
      <c r="AW1529" s="13" t="s">
        <v>32</v>
      </c>
      <c r="AX1529" s="13" t="s">
        <v>76</v>
      </c>
      <c r="AY1529" s="232" t="s">
        <v>182</v>
      </c>
    </row>
    <row r="1530" spans="1:65" s="15" customFormat="1">
      <c r="B1530" s="244"/>
      <c r="C1530" s="245"/>
      <c r="D1530" s="223" t="s">
        <v>191</v>
      </c>
      <c r="E1530" s="246" t="s">
        <v>1</v>
      </c>
      <c r="F1530" s="247" t="s">
        <v>202</v>
      </c>
      <c r="G1530" s="245"/>
      <c r="H1530" s="248">
        <v>370.97299999999996</v>
      </c>
      <c r="I1530" s="249"/>
      <c r="J1530" s="245"/>
      <c r="K1530" s="245"/>
      <c r="L1530" s="250"/>
      <c r="M1530" s="251"/>
      <c r="N1530" s="252"/>
      <c r="O1530" s="252"/>
      <c r="P1530" s="252"/>
      <c r="Q1530" s="252"/>
      <c r="R1530" s="252"/>
      <c r="S1530" s="252"/>
      <c r="T1530" s="253"/>
      <c r="AT1530" s="254" t="s">
        <v>191</v>
      </c>
      <c r="AU1530" s="254" t="s">
        <v>85</v>
      </c>
      <c r="AV1530" s="15" t="s">
        <v>189</v>
      </c>
      <c r="AW1530" s="15" t="s">
        <v>32</v>
      </c>
      <c r="AX1530" s="15" t="s">
        <v>83</v>
      </c>
      <c r="AY1530" s="254" t="s">
        <v>182</v>
      </c>
    </row>
    <row r="1531" spans="1:65" s="2" customFormat="1" ht="16.5" customHeight="1">
      <c r="A1531" s="34"/>
      <c r="B1531" s="35"/>
      <c r="C1531" s="208" t="s">
        <v>2340</v>
      </c>
      <c r="D1531" s="208" t="s">
        <v>184</v>
      </c>
      <c r="E1531" s="209" t="s">
        <v>2341</v>
      </c>
      <c r="F1531" s="210" t="s">
        <v>2342</v>
      </c>
      <c r="G1531" s="211" t="s">
        <v>331</v>
      </c>
      <c r="H1531" s="212">
        <v>109.54600000000001</v>
      </c>
      <c r="I1531" s="213"/>
      <c r="J1531" s="214">
        <f>ROUND(I1531*H1531,2)</f>
        <v>0</v>
      </c>
      <c r="K1531" s="210" t="s">
        <v>188</v>
      </c>
      <c r="L1531" s="39"/>
      <c r="M1531" s="215" t="s">
        <v>1</v>
      </c>
      <c r="N1531" s="216" t="s">
        <v>41</v>
      </c>
      <c r="O1531" s="71"/>
      <c r="P1531" s="217">
        <f>O1531*H1531</f>
        <v>0</v>
      </c>
      <c r="Q1531" s="217">
        <v>1.25E-3</v>
      </c>
      <c r="R1531" s="217">
        <f>Q1531*H1531</f>
        <v>0.13693250000000001</v>
      </c>
      <c r="S1531" s="217">
        <v>0</v>
      </c>
      <c r="T1531" s="218">
        <f>S1531*H1531</f>
        <v>0</v>
      </c>
      <c r="U1531" s="34"/>
      <c r="V1531" s="34"/>
      <c r="W1531" s="34"/>
      <c r="X1531" s="34"/>
      <c r="Y1531" s="34"/>
      <c r="Z1531" s="34"/>
      <c r="AA1531" s="34"/>
      <c r="AB1531" s="34"/>
      <c r="AC1531" s="34"/>
      <c r="AD1531" s="34"/>
      <c r="AE1531" s="34"/>
      <c r="AR1531" s="219" t="s">
        <v>275</v>
      </c>
      <c r="AT1531" s="219" t="s">
        <v>184</v>
      </c>
      <c r="AU1531" s="219" t="s">
        <v>85</v>
      </c>
      <c r="AY1531" s="17" t="s">
        <v>182</v>
      </c>
      <c r="BE1531" s="220">
        <f>IF(N1531="základní",J1531,0)</f>
        <v>0</v>
      </c>
      <c r="BF1531" s="220">
        <f>IF(N1531="snížená",J1531,0)</f>
        <v>0</v>
      </c>
      <c r="BG1531" s="220">
        <f>IF(N1531="zákl. přenesená",J1531,0)</f>
        <v>0</v>
      </c>
      <c r="BH1531" s="220">
        <f>IF(N1531="sníž. přenesená",J1531,0)</f>
        <v>0</v>
      </c>
      <c r="BI1531" s="220">
        <f>IF(N1531="nulová",J1531,0)</f>
        <v>0</v>
      </c>
      <c r="BJ1531" s="17" t="s">
        <v>83</v>
      </c>
      <c r="BK1531" s="220">
        <f>ROUND(I1531*H1531,2)</f>
        <v>0</v>
      </c>
      <c r="BL1531" s="17" t="s">
        <v>275</v>
      </c>
      <c r="BM1531" s="219" t="s">
        <v>2343</v>
      </c>
    </row>
    <row r="1532" spans="1:65" s="13" customFormat="1">
      <c r="B1532" s="221"/>
      <c r="C1532" s="222"/>
      <c r="D1532" s="223" t="s">
        <v>191</v>
      </c>
      <c r="E1532" s="224" t="s">
        <v>1</v>
      </c>
      <c r="F1532" s="225" t="s">
        <v>2344</v>
      </c>
      <c r="G1532" s="222"/>
      <c r="H1532" s="226">
        <v>49.366</v>
      </c>
      <c r="I1532" s="227"/>
      <c r="J1532" s="222"/>
      <c r="K1532" s="222"/>
      <c r="L1532" s="228"/>
      <c r="M1532" s="229"/>
      <c r="N1532" s="230"/>
      <c r="O1532" s="230"/>
      <c r="P1532" s="230"/>
      <c r="Q1532" s="230"/>
      <c r="R1532" s="230"/>
      <c r="S1532" s="230"/>
      <c r="T1532" s="231"/>
      <c r="AT1532" s="232" t="s">
        <v>191</v>
      </c>
      <c r="AU1532" s="232" t="s">
        <v>85</v>
      </c>
      <c r="AV1532" s="13" t="s">
        <v>85</v>
      </c>
      <c r="AW1532" s="13" t="s">
        <v>32</v>
      </c>
      <c r="AX1532" s="13" t="s">
        <v>76</v>
      </c>
      <c r="AY1532" s="232" t="s">
        <v>182</v>
      </c>
    </row>
    <row r="1533" spans="1:65" s="13" customFormat="1">
      <c r="B1533" s="221"/>
      <c r="C1533" s="222"/>
      <c r="D1533" s="223" t="s">
        <v>191</v>
      </c>
      <c r="E1533" s="224" t="s">
        <v>1</v>
      </c>
      <c r="F1533" s="225" t="s">
        <v>2345</v>
      </c>
      <c r="G1533" s="222"/>
      <c r="H1533" s="226">
        <v>60.18</v>
      </c>
      <c r="I1533" s="227"/>
      <c r="J1533" s="222"/>
      <c r="K1533" s="222"/>
      <c r="L1533" s="228"/>
      <c r="M1533" s="229"/>
      <c r="N1533" s="230"/>
      <c r="O1533" s="230"/>
      <c r="P1533" s="230"/>
      <c r="Q1533" s="230"/>
      <c r="R1533" s="230"/>
      <c r="S1533" s="230"/>
      <c r="T1533" s="231"/>
      <c r="AT1533" s="232" t="s">
        <v>191</v>
      </c>
      <c r="AU1533" s="232" t="s">
        <v>85</v>
      </c>
      <c r="AV1533" s="13" t="s">
        <v>85</v>
      </c>
      <c r="AW1533" s="13" t="s">
        <v>32</v>
      </c>
      <c r="AX1533" s="13" t="s">
        <v>76</v>
      </c>
      <c r="AY1533" s="232" t="s">
        <v>182</v>
      </c>
    </row>
    <row r="1534" spans="1:65" s="15" customFormat="1">
      <c r="B1534" s="244"/>
      <c r="C1534" s="245"/>
      <c r="D1534" s="223" t="s">
        <v>191</v>
      </c>
      <c r="E1534" s="246" t="s">
        <v>1</v>
      </c>
      <c r="F1534" s="247" t="s">
        <v>202</v>
      </c>
      <c r="G1534" s="245"/>
      <c r="H1534" s="248">
        <v>109.54599999999999</v>
      </c>
      <c r="I1534" s="249"/>
      <c r="J1534" s="245"/>
      <c r="K1534" s="245"/>
      <c r="L1534" s="250"/>
      <c r="M1534" s="251"/>
      <c r="N1534" s="252"/>
      <c r="O1534" s="252"/>
      <c r="P1534" s="252"/>
      <c r="Q1534" s="252"/>
      <c r="R1534" s="252"/>
      <c r="S1534" s="252"/>
      <c r="T1534" s="253"/>
      <c r="AT1534" s="254" t="s">
        <v>191</v>
      </c>
      <c r="AU1534" s="254" t="s">
        <v>85</v>
      </c>
      <c r="AV1534" s="15" t="s">
        <v>189</v>
      </c>
      <c r="AW1534" s="15" t="s">
        <v>32</v>
      </c>
      <c r="AX1534" s="15" t="s">
        <v>83</v>
      </c>
      <c r="AY1534" s="254" t="s">
        <v>182</v>
      </c>
    </row>
    <row r="1535" spans="1:65" s="2" customFormat="1" ht="16.5" customHeight="1">
      <c r="A1535" s="34"/>
      <c r="B1535" s="35"/>
      <c r="C1535" s="255" t="s">
        <v>2346</v>
      </c>
      <c r="D1535" s="255" t="s">
        <v>309</v>
      </c>
      <c r="E1535" s="256" t="s">
        <v>2347</v>
      </c>
      <c r="F1535" s="257" t="s">
        <v>2348</v>
      </c>
      <c r="G1535" s="258" t="s">
        <v>331</v>
      </c>
      <c r="H1535" s="259">
        <v>89.105999999999995</v>
      </c>
      <c r="I1535" s="260"/>
      <c r="J1535" s="261">
        <f>ROUND(I1535*H1535,2)</f>
        <v>0</v>
      </c>
      <c r="K1535" s="257" t="s">
        <v>188</v>
      </c>
      <c r="L1535" s="262"/>
      <c r="M1535" s="263" t="s">
        <v>1</v>
      </c>
      <c r="N1535" s="264" t="s">
        <v>41</v>
      </c>
      <c r="O1535" s="71"/>
      <c r="P1535" s="217">
        <f>O1535*H1535</f>
        <v>0</v>
      </c>
      <c r="Q1535" s="217">
        <v>1.32E-3</v>
      </c>
      <c r="R1535" s="217">
        <f>Q1535*H1535</f>
        <v>0.11761991999999999</v>
      </c>
      <c r="S1535" s="217">
        <v>0</v>
      </c>
      <c r="T1535" s="218">
        <f>S1535*H1535</f>
        <v>0</v>
      </c>
      <c r="U1535" s="34"/>
      <c r="V1535" s="34"/>
      <c r="W1535" s="34"/>
      <c r="X1535" s="34"/>
      <c r="Y1535" s="34"/>
      <c r="Z1535" s="34"/>
      <c r="AA1535" s="34"/>
      <c r="AB1535" s="34"/>
      <c r="AC1535" s="34"/>
      <c r="AD1535" s="34"/>
      <c r="AE1535" s="34"/>
      <c r="AR1535" s="219" t="s">
        <v>380</v>
      </c>
      <c r="AT1535" s="219" t="s">
        <v>309</v>
      </c>
      <c r="AU1535" s="219" t="s">
        <v>85</v>
      </c>
      <c r="AY1535" s="17" t="s">
        <v>182</v>
      </c>
      <c r="BE1535" s="220">
        <f>IF(N1535="základní",J1535,0)</f>
        <v>0</v>
      </c>
      <c r="BF1535" s="220">
        <f>IF(N1535="snížená",J1535,0)</f>
        <v>0</v>
      </c>
      <c r="BG1535" s="220">
        <f>IF(N1535="zákl. přenesená",J1535,0)</f>
        <v>0</v>
      </c>
      <c r="BH1535" s="220">
        <f>IF(N1535="sníž. přenesená",J1535,0)</f>
        <v>0</v>
      </c>
      <c r="BI1535" s="220">
        <f>IF(N1535="nulová",J1535,0)</f>
        <v>0</v>
      </c>
      <c r="BJ1535" s="17" t="s">
        <v>83</v>
      </c>
      <c r="BK1535" s="220">
        <f>ROUND(I1535*H1535,2)</f>
        <v>0</v>
      </c>
      <c r="BL1535" s="17" t="s">
        <v>275</v>
      </c>
      <c r="BM1535" s="219" t="s">
        <v>2349</v>
      </c>
    </row>
    <row r="1536" spans="1:65" s="13" customFormat="1">
      <c r="B1536" s="221"/>
      <c r="C1536" s="222"/>
      <c r="D1536" s="223" t="s">
        <v>191</v>
      </c>
      <c r="E1536" s="224" t="s">
        <v>1</v>
      </c>
      <c r="F1536" s="225" t="s">
        <v>2350</v>
      </c>
      <c r="G1536" s="222"/>
      <c r="H1536" s="226">
        <v>25.917000000000002</v>
      </c>
      <c r="I1536" s="227"/>
      <c r="J1536" s="222"/>
      <c r="K1536" s="222"/>
      <c r="L1536" s="228"/>
      <c r="M1536" s="229"/>
      <c r="N1536" s="230"/>
      <c r="O1536" s="230"/>
      <c r="P1536" s="230"/>
      <c r="Q1536" s="230"/>
      <c r="R1536" s="230"/>
      <c r="S1536" s="230"/>
      <c r="T1536" s="231"/>
      <c r="AT1536" s="232" t="s">
        <v>191</v>
      </c>
      <c r="AU1536" s="232" t="s">
        <v>85</v>
      </c>
      <c r="AV1536" s="13" t="s">
        <v>85</v>
      </c>
      <c r="AW1536" s="13" t="s">
        <v>32</v>
      </c>
      <c r="AX1536" s="13" t="s">
        <v>76</v>
      </c>
      <c r="AY1536" s="232" t="s">
        <v>182</v>
      </c>
    </row>
    <row r="1537" spans="1:65" s="13" customFormat="1" ht="22.5">
      <c r="B1537" s="221"/>
      <c r="C1537" s="222"/>
      <c r="D1537" s="223" t="s">
        <v>191</v>
      </c>
      <c r="E1537" s="224" t="s">
        <v>1</v>
      </c>
      <c r="F1537" s="225" t="s">
        <v>2351</v>
      </c>
      <c r="G1537" s="222"/>
      <c r="H1537" s="226">
        <v>63.189</v>
      </c>
      <c r="I1537" s="227"/>
      <c r="J1537" s="222"/>
      <c r="K1537" s="222"/>
      <c r="L1537" s="228"/>
      <c r="M1537" s="229"/>
      <c r="N1537" s="230"/>
      <c r="O1537" s="230"/>
      <c r="P1537" s="230"/>
      <c r="Q1537" s="230"/>
      <c r="R1537" s="230"/>
      <c r="S1537" s="230"/>
      <c r="T1537" s="231"/>
      <c r="AT1537" s="232" t="s">
        <v>191</v>
      </c>
      <c r="AU1537" s="232" t="s">
        <v>85</v>
      </c>
      <c r="AV1537" s="13" t="s">
        <v>85</v>
      </c>
      <c r="AW1537" s="13" t="s">
        <v>32</v>
      </c>
      <c r="AX1537" s="13" t="s">
        <v>76</v>
      </c>
      <c r="AY1537" s="232" t="s">
        <v>182</v>
      </c>
    </row>
    <row r="1538" spans="1:65" s="15" customFormat="1">
      <c r="B1538" s="244"/>
      <c r="C1538" s="245"/>
      <c r="D1538" s="223" t="s">
        <v>191</v>
      </c>
      <c r="E1538" s="246" t="s">
        <v>1</v>
      </c>
      <c r="F1538" s="247" t="s">
        <v>202</v>
      </c>
      <c r="G1538" s="245"/>
      <c r="H1538" s="248">
        <v>89.105999999999995</v>
      </c>
      <c r="I1538" s="249"/>
      <c r="J1538" s="245"/>
      <c r="K1538" s="245"/>
      <c r="L1538" s="250"/>
      <c r="M1538" s="251"/>
      <c r="N1538" s="252"/>
      <c r="O1538" s="252"/>
      <c r="P1538" s="252"/>
      <c r="Q1538" s="252"/>
      <c r="R1538" s="252"/>
      <c r="S1538" s="252"/>
      <c r="T1538" s="253"/>
      <c r="AT1538" s="254" t="s">
        <v>191</v>
      </c>
      <c r="AU1538" s="254" t="s">
        <v>85</v>
      </c>
      <c r="AV1538" s="15" t="s">
        <v>189</v>
      </c>
      <c r="AW1538" s="15" t="s">
        <v>32</v>
      </c>
      <c r="AX1538" s="15" t="s">
        <v>83</v>
      </c>
      <c r="AY1538" s="254" t="s">
        <v>182</v>
      </c>
    </row>
    <row r="1539" spans="1:65" s="2" customFormat="1" ht="16.5" customHeight="1">
      <c r="A1539" s="34"/>
      <c r="B1539" s="35"/>
      <c r="C1539" s="208" t="s">
        <v>2352</v>
      </c>
      <c r="D1539" s="208" t="s">
        <v>184</v>
      </c>
      <c r="E1539" s="209" t="s">
        <v>2353</v>
      </c>
      <c r="F1539" s="210" t="s">
        <v>2354</v>
      </c>
      <c r="G1539" s="211" t="s">
        <v>331</v>
      </c>
      <c r="H1539" s="212">
        <v>43.29</v>
      </c>
      <c r="I1539" s="213"/>
      <c r="J1539" s="214">
        <f>ROUND(I1539*H1539,2)</f>
        <v>0</v>
      </c>
      <c r="K1539" s="210" t="s">
        <v>188</v>
      </c>
      <c r="L1539" s="39"/>
      <c r="M1539" s="215" t="s">
        <v>1</v>
      </c>
      <c r="N1539" s="216" t="s">
        <v>41</v>
      </c>
      <c r="O1539" s="71"/>
      <c r="P1539" s="217">
        <f>O1539*H1539</f>
        <v>0</v>
      </c>
      <c r="Q1539" s="217">
        <v>0</v>
      </c>
      <c r="R1539" s="217">
        <f>Q1539*H1539</f>
        <v>0</v>
      </c>
      <c r="S1539" s="217">
        <v>1.065E-2</v>
      </c>
      <c r="T1539" s="218">
        <f>S1539*H1539</f>
        <v>0.46103849999999996</v>
      </c>
      <c r="U1539" s="34"/>
      <c r="V1539" s="34"/>
      <c r="W1539" s="34"/>
      <c r="X1539" s="34"/>
      <c r="Y1539" s="34"/>
      <c r="Z1539" s="34"/>
      <c r="AA1539" s="34"/>
      <c r="AB1539" s="34"/>
      <c r="AC1539" s="34"/>
      <c r="AD1539" s="34"/>
      <c r="AE1539" s="34"/>
      <c r="AR1539" s="219" t="s">
        <v>189</v>
      </c>
      <c r="AT1539" s="219" t="s">
        <v>184</v>
      </c>
      <c r="AU1539" s="219" t="s">
        <v>85</v>
      </c>
      <c r="AY1539" s="17" t="s">
        <v>182</v>
      </c>
      <c r="BE1539" s="220">
        <f>IF(N1539="základní",J1539,0)</f>
        <v>0</v>
      </c>
      <c r="BF1539" s="220">
        <f>IF(N1539="snížená",J1539,0)</f>
        <v>0</v>
      </c>
      <c r="BG1539" s="220">
        <f>IF(N1539="zákl. přenesená",J1539,0)</f>
        <v>0</v>
      </c>
      <c r="BH1539" s="220">
        <f>IF(N1539="sníž. přenesená",J1539,0)</f>
        <v>0</v>
      </c>
      <c r="BI1539" s="220">
        <f>IF(N1539="nulová",J1539,0)</f>
        <v>0</v>
      </c>
      <c r="BJ1539" s="17" t="s">
        <v>83</v>
      </c>
      <c r="BK1539" s="220">
        <f>ROUND(I1539*H1539,2)</f>
        <v>0</v>
      </c>
      <c r="BL1539" s="17" t="s">
        <v>189</v>
      </c>
      <c r="BM1539" s="219" t="s">
        <v>2355</v>
      </c>
    </row>
    <row r="1540" spans="1:65" s="13" customFormat="1">
      <c r="B1540" s="221"/>
      <c r="C1540" s="222"/>
      <c r="D1540" s="223" t="s">
        <v>191</v>
      </c>
      <c r="E1540" s="224" t="s">
        <v>1</v>
      </c>
      <c r="F1540" s="225" t="s">
        <v>2356</v>
      </c>
      <c r="G1540" s="222"/>
      <c r="H1540" s="226">
        <v>43.29</v>
      </c>
      <c r="I1540" s="227"/>
      <c r="J1540" s="222"/>
      <c r="K1540" s="222"/>
      <c r="L1540" s="228"/>
      <c r="M1540" s="229"/>
      <c r="N1540" s="230"/>
      <c r="O1540" s="230"/>
      <c r="P1540" s="230"/>
      <c r="Q1540" s="230"/>
      <c r="R1540" s="230"/>
      <c r="S1540" s="230"/>
      <c r="T1540" s="231"/>
      <c r="AT1540" s="232" t="s">
        <v>191</v>
      </c>
      <c r="AU1540" s="232" t="s">
        <v>85</v>
      </c>
      <c r="AV1540" s="13" t="s">
        <v>85</v>
      </c>
      <c r="AW1540" s="13" t="s">
        <v>32</v>
      </c>
      <c r="AX1540" s="13" t="s">
        <v>76</v>
      </c>
      <c r="AY1540" s="232" t="s">
        <v>182</v>
      </c>
    </row>
    <row r="1541" spans="1:65" s="15" customFormat="1">
      <c r="B1541" s="244"/>
      <c r="C1541" s="245"/>
      <c r="D1541" s="223" t="s">
        <v>191</v>
      </c>
      <c r="E1541" s="246" t="s">
        <v>1</v>
      </c>
      <c r="F1541" s="247" t="s">
        <v>202</v>
      </c>
      <c r="G1541" s="245"/>
      <c r="H1541" s="248">
        <v>43.29</v>
      </c>
      <c r="I1541" s="249"/>
      <c r="J1541" s="245"/>
      <c r="K1541" s="245"/>
      <c r="L1541" s="250"/>
      <c r="M1541" s="251"/>
      <c r="N1541" s="252"/>
      <c r="O1541" s="252"/>
      <c r="P1541" s="252"/>
      <c r="Q1541" s="252"/>
      <c r="R1541" s="252"/>
      <c r="S1541" s="252"/>
      <c r="T1541" s="253"/>
      <c r="AT1541" s="254" t="s">
        <v>191</v>
      </c>
      <c r="AU1541" s="254" t="s">
        <v>85</v>
      </c>
      <c r="AV1541" s="15" t="s">
        <v>189</v>
      </c>
      <c r="AW1541" s="15" t="s">
        <v>32</v>
      </c>
      <c r="AX1541" s="15" t="s">
        <v>83</v>
      </c>
      <c r="AY1541" s="254" t="s">
        <v>182</v>
      </c>
    </row>
    <row r="1542" spans="1:65" s="2" customFormat="1" ht="21.75" customHeight="1">
      <c r="A1542" s="34"/>
      <c r="B1542" s="35"/>
      <c r="C1542" s="208" t="s">
        <v>2357</v>
      </c>
      <c r="D1542" s="208" t="s">
        <v>184</v>
      </c>
      <c r="E1542" s="209" t="s">
        <v>2358</v>
      </c>
      <c r="F1542" s="210" t="s">
        <v>2359</v>
      </c>
      <c r="G1542" s="211" t="s">
        <v>331</v>
      </c>
      <c r="H1542" s="212">
        <v>0.998</v>
      </c>
      <c r="I1542" s="213"/>
      <c r="J1542" s="214">
        <f>ROUND(I1542*H1542,2)</f>
        <v>0</v>
      </c>
      <c r="K1542" s="210" t="s">
        <v>188</v>
      </c>
      <c r="L1542" s="39"/>
      <c r="M1542" s="215" t="s">
        <v>1</v>
      </c>
      <c r="N1542" s="216" t="s">
        <v>41</v>
      </c>
      <c r="O1542" s="71"/>
      <c r="P1542" s="217">
        <f>O1542*H1542</f>
        <v>0</v>
      </c>
      <c r="Q1542" s="217">
        <v>3.1640000000000001E-2</v>
      </c>
      <c r="R1542" s="217">
        <f>Q1542*H1542</f>
        <v>3.1576720000000003E-2</v>
      </c>
      <c r="S1542" s="217">
        <v>0</v>
      </c>
      <c r="T1542" s="218">
        <f>S1542*H1542</f>
        <v>0</v>
      </c>
      <c r="U1542" s="34"/>
      <c r="V1542" s="34"/>
      <c r="W1542" s="34"/>
      <c r="X1542" s="34"/>
      <c r="Y1542" s="34"/>
      <c r="Z1542" s="34"/>
      <c r="AA1542" s="34"/>
      <c r="AB1542" s="34"/>
      <c r="AC1542" s="34"/>
      <c r="AD1542" s="34"/>
      <c r="AE1542" s="34"/>
      <c r="AR1542" s="219" t="s">
        <v>275</v>
      </c>
      <c r="AT1542" s="219" t="s">
        <v>184</v>
      </c>
      <c r="AU1542" s="219" t="s">
        <v>85</v>
      </c>
      <c r="AY1542" s="17" t="s">
        <v>182</v>
      </c>
      <c r="BE1542" s="220">
        <f>IF(N1542="základní",J1542,0)</f>
        <v>0</v>
      </c>
      <c r="BF1542" s="220">
        <f>IF(N1542="snížená",J1542,0)</f>
        <v>0</v>
      </c>
      <c r="BG1542" s="220">
        <f>IF(N1542="zákl. přenesená",J1542,0)</f>
        <v>0</v>
      </c>
      <c r="BH1542" s="220">
        <f>IF(N1542="sníž. přenesená",J1542,0)</f>
        <v>0</v>
      </c>
      <c r="BI1542" s="220">
        <f>IF(N1542="nulová",J1542,0)</f>
        <v>0</v>
      </c>
      <c r="BJ1542" s="17" t="s">
        <v>83</v>
      </c>
      <c r="BK1542" s="220">
        <f>ROUND(I1542*H1542,2)</f>
        <v>0</v>
      </c>
      <c r="BL1542" s="17" t="s">
        <v>275</v>
      </c>
      <c r="BM1542" s="219" t="s">
        <v>2360</v>
      </c>
    </row>
    <row r="1543" spans="1:65" s="13" customFormat="1">
      <c r="B1543" s="221"/>
      <c r="C1543" s="222"/>
      <c r="D1543" s="223" t="s">
        <v>191</v>
      </c>
      <c r="E1543" s="224" t="s">
        <v>1</v>
      </c>
      <c r="F1543" s="225" t="s">
        <v>2361</v>
      </c>
      <c r="G1543" s="222"/>
      <c r="H1543" s="226">
        <v>0.998</v>
      </c>
      <c r="I1543" s="227"/>
      <c r="J1543" s="222"/>
      <c r="K1543" s="222"/>
      <c r="L1543" s="228"/>
      <c r="M1543" s="229"/>
      <c r="N1543" s="230"/>
      <c r="O1543" s="230"/>
      <c r="P1543" s="230"/>
      <c r="Q1543" s="230"/>
      <c r="R1543" s="230"/>
      <c r="S1543" s="230"/>
      <c r="T1543" s="231"/>
      <c r="AT1543" s="232" t="s">
        <v>191</v>
      </c>
      <c r="AU1543" s="232" t="s">
        <v>85</v>
      </c>
      <c r="AV1543" s="13" t="s">
        <v>85</v>
      </c>
      <c r="AW1543" s="13" t="s">
        <v>32</v>
      </c>
      <c r="AX1543" s="13" t="s">
        <v>83</v>
      </c>
      <c r="AY1543" s="232" t="s">
        <v>182</v>
      </c>
    </row>
    <row r="1544" spans="1:65" s="2" customFormat="1" ht="16.5" customHeight="1">
      <c r="A1544" s="34"/>
      <c r="B1544" s="35"/>
      <c r="C1544" s="208" t="s">
        <v>2362</v>
      </c>
      <c r="D1544" s="208" t="s">
        <v>184</v>
      </c>
      <c r="E1544" s="209" t="s">
        <v>2363</v>
      </c>
      <c r="F1544" s="210" t="s">
        <v>2364</v>
      </c>
      <c r="G1544" s="211" t="s">
        <v>360</v>
      </c>
      <c r="H1544" s="212">
        <v>1.1000000000000001</v>
      </c>
      <c r="I1544" s="213"/>
      <c r="J1544" s="214">
        <f>ROUND(I1544*H1544,2)</f>
        <v>0</v>
      </c>
      <c r="K1544" s="210" t="s">
        <v>188</v>
      </c>
      <c r="L1544" s="39"/>
      <c r="M1544" s="215" t="s">
        <v>1</v>
      </c>
      <c r="N1544" s="216" t="s">
        <v>41</v>
      </c>
      <c r="O1544" s="71"/>
      <c r="P1544" s="217">
        <f>O1544*H1544</f>
        <v>0</v>
      </c>
      <c r="Q1544" s="217">
        <v>2.793E-2</v>
      </c>
      <c r="R1544" s="217">
        <f>Q1544*H1544</f>
        <v>3.0723000000000004E-2</v>
      </c>
      <c r="S1544" s="217">
        <v>0</v>
      </c>
      <c r="T1544" s="218">
        <f>S1544*H1544</f>
        <v>0</v>
      </c>
      <c r="U1544" s="34"/>
      <c r="V1544" s="34"/>
      <c r="W1544" s="34"/>
      <c r="X1544" s="34"/>
      <c r="Y1544" s="34"/>
      <c r="Z1544" s="34"/>
      <c r="AA1544" s="34"/>
      <c r="AB1544" s="34"/>
      <c r="AC1544" s="34"/>
      <c r="AD1544" s="34"/>
      <c r="AE1544" s="34"/>
      <c r="AR1544" s="219" t="s">
        <v>275</v>
      </c>
      <c r="AT1544" s="219" t="s">
        <v>184</v>
      </c>
      <c r="AU1544" s="219" t="s">
        <v>85</v>
      </c>
      <c r="AY1544" s="17" t="s">
        <v>182</v>
      </c>
      <c r="BE1544" s="220">
        <f>IF(N1544="základní",J1544,0)</f>
        <v>0</v>
      </c>
      <c r="BF1544" s="220">
        <f>IF(N1544="snížená",J1544,0)</f>
        <v>0</v>
      </c>
      <c r="BG1544" s="220">
        <f>IF(N1544="zákl. přenesená",J1544,0)</f>
        <v>0</v>
      </c>
      <c r="BH1544" s="220">
        <f>IF(N1544="sníž. přenesená",J1544,0)</f>
        <v>0</v>
      </c>
      <c r="BI1544" s="220">
        <f>IF(N1544="nulová",J1544,0)</f>
        <v>0</v>
      </c>
      <c r="BJ1544" s="17" t="s">
        <v>83</v>
      </c>
      <c r="BK1544" s="220">
        <f>ROUND(I1544*H1544,2)</f>
        <v>0</v>
      </c>
      <c r="BL1544" s="17" t="s">
        <v>275</v>
      </c>
      <c r="BM1544" s="219" t="s">
        <v>2365</v>
      </c>
    </row>
    <row r="1545" spans="1:65" s="13" customFormat="1">
      <c r="B1545" s="221"/>
      <c r="C1545" s="222"/>
      <c r="D1545" s="223" t="s">
        <v>191</v>
      </c>
      <c r="E1545" s="224" t="s">
        <v>1</v>
      </c>
      <c r="F1545" s="225" t="s">
        <v>2366</v>
      </c>
      <c r="G1545" s="222"/>
      <c r="H1545" s="226">
        <v>1.1000000000000001</v>
      </c>
      <c r="I1545" s="227"/>
      <c r="J1545" s="222"/>
      <c r="K1545" s="222"/>
      <c r="L1545" s="228"/>
      <c r="M1545" s="229"/>
      <c r="N1545" s="230"/>
      <c r="O1545" s="230"/>
      <c r="P1545" s="230"/>
      <c r="Q1545" s="230"/>
      <c r="R1545" s="230"/>
      <c r="S1545" s="230"/>
      <c r="T1545" s="231"/>
      <c r="AT1545" s="232" t="s">
        <v>191</v>
      </c>
      <c r="AU1545" s="232" t="s">
        <v>85</v>
      </c>
      <c r="AV1545" s="13" t="s">
        <v>85</v>
      </c>
      <c r="AW1545" s="13" t="s">
        <v>32</v>
      </c>
      <c r="AX1545" s="13" t="s">
        <v>83</v>
      </c>
      <c r="AY1545" s="232" t="s">
        <v>182</v>
      </c>
    </row>
    <row r="1546" spans="1:65" s="2" customFormat="1" ht="16.5" customHeight="1">
      <c r="A1546" s="34"/>
      <c r="B1546" s="35"/>
      <c r="C1546" s="208" t="s">
        <v>2367</v>
      </c>
      <c r="D1546" s="208" t="s">
        <v>184</v>
      </c>
      <c r="E1546" s="209" t="s">
        <v>2368</v>
      </c>
      <c r="F1546" s="210" t="s">
        <v>2369</v>
      </c>
      <c r="G1546" s="211" t="s">
        <v>414</v>
      </c>
      <c r="H1546" s="212">
        <v>5</v>
      </c>
      <c r="I1546" s="213"/>
      <c r="J1546" s="214">
        <f>ROUND(I1546*H1546,2)</f>
        <v>0</v>
      </c>
      <c r="K1546" s="210" t="s">
        <v>188</v>
      </c>
      <c r="L1546" s="39"/>
      <c r="M1546" s="215" t="s">
        <v>1</v>
      </c>
      <c r="N1546" s="216" t="s">
        <v>41</v>
      </c>
      <c r="O1546" s="71"/>
      <c r="P1546" s="217">
        <f>O1546*H1546</f>
        <v>0</v>
      </c>
      <c r="Q1546" s="217">
        <v>2.2000000000000001E-4</v>
      </c>
      <c r="R1546" s="217">
        <f>Q1546*H1546</f>
        <v>1.1000000000000001E-3</v>
      </c>
      <c r="S1546" s="217">
        <v>0</v>
      </c>
      <c r="T1546" s="218">
        <f>S1546*H1546</f>
        <v>0</v>
      </c>
      <c r="U1546" s="34"/>
      <c r="V1546" s="34"/>
      <c r="W1546" s="34"/>
      <c r="X1546" s="34"/>
      <c r="Y1546" s="34"/>
      <c r="Z1546" s="34"/>
      <c r="AA1546" s="34"/>
      <c r="AB1546" s="34"/>
      <c r="AC1546" s="34"/>
      <c r="AD1546" s="34"/>
      <c r="AE1546" s="34"/>
      <c r="AR1546" s="219" t="s">
        <v>275</v>
      </c>
      <c r="AT1546" s="219" t="s">
        <v>184</v>
      </c>
      <c r="AU1546" s="219" t="s">
        <v>85</v>
      </c>
      <c r="AY1546" s="17" t="s">
        <v>182</v>
      </c>
      <c r="BE1546" s="220">
        <f>IF(N1546="základní",J1546,0)</f>
        <v>0</v>
      </c>
      <c r="BF1546" s="220">
        <f>IF(N1546="snížená",J1546,0)</f>
        <v>0</v>
      </c>
      <c r="BG1546" s="220">
        <f>IF(N1546="zákl. přenesená",J1546,0)</f>
        <v>0</v>
      </c>
      <c r="BH1546" s="220">
        <f>IF(N1546="sníž. přenesená",J1546,0)</f>
        <v>0</v>
      </c>
      <c r="BI1546" s="220">
        <f>IF(N1546="nulová",J1546,0)</f>
        <v>0</v>
      </c>
      <c r="BJ1546" s="17" t="s">
        <v>83</v>
      </c>
      <c r="BK1546" s="220">
        <f>ROUND(I1546*H1546,2)</f>
        <v>0</v>
      </c>
      <c r="BL1546" s="17" t="s">
        <v>275</v>
      </c>
      <c r="BM1546" s="219" t="s">
        <v>2370</v>
      </c>
    </row>
    <row r="1547" spans="1:65" s="13" customFormat="1">
      <c r="B1547" s="221"/>
      <c r="C1547" s="222"/>
      <c r="D1547" s="223" t="s">
        <v>191</v>
      </c>
      <c r="E1547" s="224" t="s">
        <v>1</v>
      </c>
      <c r="F1547" s="225" t="s">
        <v>2371</v>
      </c>
      <c r="G1547" s="222"/>
      <c r="H1547" s="226">
        <v>1</v>
      </c>
      <c r="I1547" s="227"/>
      <c r="J1547" s="222"/>
      <c r="K1547" s="222"/>
      <c r="L1547" s="228"/>
      <c r="M1547" s="229"/>
      <c r="N1547" s="230"/>
      <c r="O1547" s="230"/>
      <c r="P1547" s="230"/>
      <c r="Q1547" s="230"/>
      <c r="R1547" s="230"/>
      <c r="S1547" s="230"/>
      <c r="T1547" s="231"/>
      <c r="AT1547" s="232" t="s">
        <v>191</v>
      </c>
      <c r="AU1547" s="232" t="s">
        <v>85</v>
      </c>
      <c r="AV1547" s="13" t="s">
        <v>85</v>
      </c>
      <c r="AW1547" s="13" t="s">
        <v>32</v>
      </c>
      <c r="AX1547" s="13" t="s">
        <v>76</v>
      </c>
      <c r="AY1547" s="232" t="s">
        <v>182</v>
      </c>
    </row>
    <row r="1548" spans="1:65" s="13" customFormat="1">
      <c r="B1548" s="221"/>
      <c r="C1548" s="222"/>
      <c r="D1548" s="223" t="s">
        <v>191</v>
      </c>
      <c r="E1548" s="224" t="s">
        <v>1</v>
      </c>
      <c r="F1548" s="225" t="s">
        <v>2372</v>
      </c>
      <c r="G1548" s="222"/>
      <c r="H1548" s="226">
        <v>1</v>
      </c>
      <c r="I1548" s="227"/>
      <c r="J1548" s="222"/>
      <c r="K1548" s="222"/>
      <c r="L1548" s="228"/>
      <c r="M1548" s="229"/>
      <c r="N1548" s="230"/>
      <c r="O1548" s="230"/>
      <c r="P1548" s="230"/>
      <c r="Q1548" s="230"/>
      <c r="R1548" s="230"/>
      <c r="S1548" s="230"/>
      <c r="T1548" s="231"/>
      <c r="AT1548" s="232" t="s">
        <v>191</v>
      </c>
      <c r="AU1548" s="232" t="s">
        <v>85</v>
      </c>
      <c r="AV1548" s="13" t="s">
        <v>85</v>
      </c>
      <c r="AW1548" s="13" t="s">
        <v>32</v>
      </c>
      <c r="AX1548" s="13" t="s">
        <v>76</v>
      </c>
      <c r="AY1548" s="232" t="s">
        <v>182</v>
      </c>
    </row>
    <row r="1549" spans="1:65" s="13" customFormat="1">
      <c r="B1549" s="221"/>
      <c r="C1549" s="222"/>
      <c r="D1549" s="223" t="s">
        <v>191</v>
      </c>
      <c r="E1549" s="224" t="s">
        <v>1</v>
      </c>
      <c r="F1549" s="225" t="s">
        <v>2373</v>
      </c>
      <c r="G1549" s="222"/>
      <c r="H1549" s="226">
        <v>3</v>
      </c>
      <c r="I1549" s="227"/>
      <c r="J1549" s="222"/>
      <c r="K1549" s="222"/>
      <c r="L1549" s="228"/>
      <c r="M1549" s="229"/>
      <c r="N1549" s="230"/>
      <c r="O1549" s="230"/>
      <c r="P1549" s="230"/>
      <c r="Q1549" s="230"/>
      <c r="R1549" s="230"/>
      <c r="S1549" s="230"/>
      <c r="T1549" s="231"/>
      <c r="AT1549" s="232" t="s">
        <v>191</v>
      </c>
      <c r="AU1549" s="232" t="s">
        <v>85</v>
      </c>
      <c r="AV1549" s="13" t="s">
        <v>85</v>
      </c>
      <c r="AW1549" s="13" t="s">
        <v>32</v>
      </c>
      <c r="AX1549" s="13" t="s">
        <v>76</v>
      </c>
      <c r="AY1549" s="232" t="s">
        <v>182</v>
      </c>
    </row>
    <row r="1550" spans="1:65" s="15" customFormat="1">
      <c r="B1550" s="244"/>
      <c r="C1550" s="245"/>
      <c r="D1550" s="223" t="s">
        <v>191</v>
      </c>
      <c r="E1550" s="246" t="s">
        <v>1</v>
      </c>
      <c r="F1550" s="247" t="s">
        <v>202</v>
      </c>
      <c r="G1550" s="245"/>
      <c r="H1550" s="248">
        <v>5</v>
      </c>
      <c r="I1550" s="249"/>
      <c r="J1550" s="245"/>
      <c r="K1550" s="245"/>
      <c r="L1550" s="250"/>
      <c r="M1550" s="251"/>
      <c r="N1550" s="252"/>
      <c r="O1550" s="252"/>
      <c r="P1550" s="252"/>
      <c r="Q1550" s="252"/>
      <c r="R1550" s="252"/>
      <c r="S1550" s="252"/>
      <c r="T1550" s="253"/>
      <c r="AT1550" s="254" t="s">
        <v>191</v>
      </c>
      <c r="AU1550" s="254" t="s">
        <v>85</v>
      </c>
      <c r="AV1550" s="15" t="s">
        <v>189</v>
      </c>
      <c r="AW1550" s="15" t="s">
        <v>32</v>
      </c>
      <c r="AX1550" s="15" t="s">
        <v>83</v>
      </c>
      <c r="AY1550" s="254" t="s">
        <v>182</v>
      </c>
    </row>
    <row r="1551" spans="1:65" s="2" customFormat="1" ht="16.5" customHeight="1">
      <c r="A1551" s="34"/>
      <c r="B1551" s="35"/>
      <c r="C1551" s="255" t="s">
        <v>2374</v>
      </c>
      <c r="D1551" s="255" t="s">
        <v>309</v>
      </c>
      <c r="E1551" s="256" t="s">
        <v>2375</v>
      </c>
      <c r="F1551" s="257" t="s">
        <v>2376</v>
      </c>
      <c r="G1551" s="258" t="s">
        <v>414</v>
      </c>
      <c r="H1551" s="259">
        <v>2</v>
      </c>
      <c r="I1551" s="260"/>
      <c r="J1551" s="261">
        <f>ROUND(I1551*H1551,2)</f>
        <v>0</v>
      </c>
      <c r="K1551" s="257" t="s">
        <v>188</v>
      </c>
      <c r="L1551" s="262"/>
      <c r="M1551" s="263" t="s">
        <v>1</v>
      </c>
      <c r="N1551" s="264" t="s">
        <v>41</v>
      </c>
      <c r="O1551" s="71"/>
      <c r="P1551" s="217">
        <f>O1551*H1551</f>
        <v>0</v>
      </c>
      <c r="Q1551" s="217">
        <v>2.4740000000000002E-2</v>
      </c>
      <c r="R1551" s="217">
        <f>Q1551*H1551</f>
        <v>4.9480000000000003E-2</v>
      </c>
      <c r="S1551" s="217">
        <v>0</v>
      </c>
      <c r="T1551" s="218">
        <f>S1551*H1551</f>
        <v>0</v>
      </c>
      <c r="U1551" s="34"/>
      <c r="V1551" s="34"/>
      <c r="W1551" s="34"/>
      <c r="X1551" s="34"/>
      <c r="Y1551" s="34"/>
      <c r="Z1551" s="34"/>
      <c r="AA1551" s="34"/>
      <c r="AB1551" s="34"/>
      <c r="AC1551" s="34"/>
      <c r="AD1551" s="34"/>
      <c r="AE1551" s="34"/>
      <c r="AR1551" s="219" t="s">
        <v>380</v>
      </c>
      <c r="AT1551" s="219" t="s">
        <v>309</v>
      </c>
      <c r="AU1551" s="219" t="s">
        <v>85</v>
      </c>
      <c r="AY1551" s="17" t="s">
        <v>182</v>
      </c>
      <c r="BE1551" s="220">
        <f>IF(N1551="základní",J1551,0)</f>
        <v>0</v>
      </c>
      <c r="BF1551" s="220">
        <f>IF(N1551="snížená",J1551,0)</f>
        <v>0</v>
      </c>
      <c r="BG1551" s="220">
        <f>IF(N1551="zákl. přenesená",J1551,0)</f>
        <v>0</v>
      </c>
      <c r="BH1551" s="220">
        <f>IF(N1551="sníž. přenesená",J1551,0)</f>
        <v>0</v>
      </c>
      <c r="BI1551" s="220">
        <f>IF(N1551="nulová",J1551,0)</f>
        <v>0</v>
      </c>
      <c r="BJ1551" s="17" t="s">
        <v>83</v>
      </c>
      <c r="BK1551" s="220">
        <f>ROUND(I1551*H1551,2)</f>
        <v>0</v>
      </c>
      <c r="BL1551" s="17" t="s">
        <v>275</v>
      </c>
      <c r="BM1551" s="219" t="s">
        <v>2377</v>
      </c>
    </row>
    <row r="1552" spans="1:65" s="13" customFormat="1">
      <c r="B1552" s="221"/>
      <c r="C1552" s="222"/>
      <c r="D1552" s="223" t="s">
        <v>191</v>
      </c>
      <c r="E1552" s="224" t="s">
        <v>1</v>
      </c>
      <c r="F1552" s="225" t="s">
        <v>2378</v>
      </c>
      <c r="G1552" s="222"/>
      <c r="H1552" s="226">
        <v>2</v>
      </c>
      <c r="I1552" s="227"/>
      <c r="J1552" s="222"/>
      <c r="K1552" s="222"/>
      <c r="L1552" s="228"/>
      <c r="M1552" s="229"/>
      <c r="N1552" s="230"/>
      <c r="O1552" s="230"/>
      <c r="P1552" s="230"/>
      <c r="Q1552" s="230"/>
      <c r="R1552" s="230"/>
      <c r="S1552" s="230"/>
      <c r="T1552" s="231"/>
      <c r="AT1552" s="232" t="s">
        <v>191</v>
      </c>
      <c r="AU1552" s="232" t="s">
        <v>85</v>
      </c>
      <c r="AV1552" s="13" t="s">
        <v>85</v>
      </c>
      <c r="AW1552" s="13" t="s">
        <v>32</v>
      </c>
      <c r="AX1552" s="13" t="s">
        <v>83</v>
      </c>
      <c r="AY1552" s="232" t="s">
        <v>182</v>
      </c>
    </row>
    <row r="1553" spans="1:65" s="2" customFormat="1" ht="16.5" customHeight="1">
      <c r="A1553" s="34"/>
      <c r="B1553" s="35"/>
      <c r="C1553" s="255" t="s">
        <v>2379</v>
      </c>
      <c r="D1553" s="255" t="s">
        <v>309</v>
      </c>
      <c r="E1553" s="256" t="s">
        <v>2380</v>
      </c>
      <c r="F1553" s="257" t="s">
        <v>2381</v>
      </c>
      <c r="G1553" s="258" t="s">
        <v>414</v>
      </c>
      <c r="H1553" s="259">
        <v>1</v>
      </c>
      <c r="I1553" s="260"/>
      <c r="J1553" s="261">
        <f>ROUND(I1553*H1553,2)</f>
        <v>0</v>
      </c>
      <c r="K1553" s="257" t="s">
        <v>188</v>
      </c>
      <c r="L1553" s="262"/>
      <c r="M1553" s="263" t="s">
        <v>1</v>
      </c>
      <c r="N1553" s="264" t="s">
        <v>41</v>
      </c>
      <c r="O1553" s="71"/>
      <c r="P1553" s="217">
        <f>O1553*H1553</f>
        <v>0</v>
      </c>
      <c r="Q1553" s="217">
        <v>2.3470000000000001E-2</v>
      </c>
      <c r="R1553" s="217">
        <f>Q1553*H1553</f>
        <v>2.3470000000000001E-2</v>
      </c>
      <c r="S1553" s="217">
        <v>0</v>
      </c>
      <c r="T1553" s="218">
        <f>S1553*H1553</f>
        <v>0</v>
      </c>
      <c r="U1553" s="34"/>
      <c r="V1553" s="34"/>
      <c r="W1553" s="34"/>
      <c r="X1553" s="34"/>
      <c r="Y1553" s="34"/>
      <c r="Z1553" s="34"/>
      <c r="AA1553" s="34"/>
      <c r="AB1553" s="34"/>
      <c r="AC1553" s="34"/>
      <c r="AD1553" s="34"/>
      <c r="AE1553" s="34"/>
      <c r="AR1553" s="219" t="s">
        <v>380</v>
      </c>
      <c r="AT1553" s="219" t="s">
        <v>309</v>
      </c>
      <c r="AU1553" s="219" t="s">
        <v>85</v>
      </c>
      <c r="AY1553" s="17" t="s">
        <v>182</v>
      </c>
      <c r="BE1553" s="220">
        <f>IF(N1553="základní",J1553,0)</f>
        <v>0</v>
      </c>
      <c r="BF1553" s="220">
        <f>IF(N1553="snížená",J1553,0)</f>
        <v>0</v>
      </c>
      <c r="BG1553" s="220">
        <f>IF(N1553="zákl. přenesená",J1553,0)</f>
        <v>0</v>
      </c>
      <c r="BH1553" s="220">
        <f>IF(N1553="sníž. přenesená",J1553,0)</f>
        <v>0</v>
      </c>
      <c r="BI1553" s="220">
        <f>IF(N1553="nulová",J1553,0)</f>
        <v>0</v>
      </c>
      <c r="BJ1553" s="17" t="s">
        <v>83</v>
      </c>
      <c r="BK1553" s="220">
        <f>ROUND(I1553*H1553,2)</f>
        <v>0</v>
      </c>
      <c r="BL1553" s="17" t="s">
        <v>275</v>
      </c>
      <c r="BM1553" s="219" t="s">
        <v>2382</v>
      </c>
    </row>
    <row r="1554" spans="1:65" s="13" customFormat="1">
      <c r="B1554" s="221"/>
      <c r="C1554" s="222"/>
      <c r="D1554" s="223" t="s">
        <v>191</v>
      </c>
      <c r="E1554" s="224" t="s">
        <v>1</v>
      </c>
      <c r="F1554" s="225" t="s">
        <v>2383</v>
      </c>
      <c r="G1554" s="222"/>
      <c r="H1554" s="226">
        <v>1</v>
      </c>
      <c r="I1554" s="227"/>
      <c r="J1554" s="222"/>
      <c r="K1554" s="222"/>
      <c r="L1554" s="228"/>
      <c r="M1554" s="229"/>
      <c r="N1554" s="230"/>
      <c r="O1554" s="230"/>
      <c r="P1554" s="230"/>
      <c r="Q1554" s="230"/>
      <c r="R1554" s="230"/>
      <c r="S1554" s="230"/>
      <c r="T1554" s="231"/>
      <c r="AT1554" s="232" t="s">
        <v>191</v>
      </c>
      <c r="AU1554" s="232" t="s">
        <v>85</v>
      </c>
      <c r="AV1554" s="13" t="s">
        <v>85</v>
      </c>
      <c r="AW1554" s="13" t="s">
        <v>32</v>
      </c>
      <c r="AX1554" s="13" t="s">
        <v>83</v>
      </c>
      <c r="AY1554" s="232" t="s">
        <v>182</v>
      </c>
    </row>
    <row r="1555" spans="1:65" s="2" customFormat="1" ht="16.5" customHeight="1">
      <c r="A1555" s="34"/>
      <c r="B1555" s="35"/>
      <c r="C1555" s="255" t="s">
        <v>2384</v>
      </c>
      <c r="D1555" s="255" t="s">
        <v>309</v>
      </c>
      <c r="E1555" s="256" t="s">
        <v>2385</v>
      </c>
      <c r="F1555" s="257" t="s">
        <v>2386</v>
      </c>
      <c r="G1555" s="258" t="s">
        <v>414</v>
      </c>
      <c r="H1555" s="259">
        <v>2</v>
      </c>
      <c r="I1555" s="260"/>
      <c r="J1555" s="261">
        <f>ROUND(I1555*H1555,2)</f>
        <v>0</v>
      </c>
      <c r="K1555" s="257" t="s">
        <v>188</v>
      </c>
      <c r="L1555" s="262"/>
      <c r="M1555" s="263" t="s">
        <v>1</v>
      </c>
      <c r="N1555" s="264" t="s">
        <v>41</v>
      </c>
      <c r="O1555" s="71"/>
      <c r="P1555" s="217">
        <f>O1555*H1555</f>
        <v>0</v>
      </c>
      <c r="Q1555" s="217">
        <v>2.41E-2</v>
      </c>
      <c r="R1555" s="217">
        <f>Q1555*H1555</f>
        <v>4.82E-2</v>
      </c>
      <c r="S1555" s="217">
        <v>0</v>
      </c>
      <c r="T1555" s="218">
        <f>S1555*H1555</f>
        <v>0</v>
      </c>
      <c r="U1555" s="34"/>
      <c r="V1555" s="34"/>
      <c r="W1555" s="34"/>
      <c r="X1555" s="34"/>
      <c r="Y1555" s="34"/>
      <c r="Z1555" s="34"/>
      <c r="AA1555" s="34"/>
      <c r="AB1555" s="34"/>
      <c r="AC1555" s="34"/>
      <c r="AD1555" s="34"/>
      <c r="AE1555" s="34"/>
      <c r="AR1555" s="219" t="s">
        <v>380</v>
      </c>
      <c r="AT1555" s="219" t="s">
        <v>309</v>
      </c>
      <c r="AU1555" s="219" t="s">
        <v>85</v>
      </c>
      <c r="AY1555" s="17" t="s">
        <v>182</v>
      </c>
      <c r="BE1555" s="220">
        <f>IF(N1555="základní",J1555,0)</f>
        <v>0</v>
      </c>
      <c r="BF1555" s="220">
        <f>IF(N1555="snížená",J1555,0)</f>
        <v>0</v>
      </c>
      <c r="BG1555" s="220">
        <f>IF(N1555="zákl. přenesená",J1555,0)</f>
        <v>0</v>
      </c>
      <c r="BH1555" s="220">
        <f>IF(N1555="sníž. přenesená",J1555,0)</f>
        <v>0</v>
      </c>
      <c r="BI1555" s="220">
        <f>IF(N1555="nulová",J1555,0)</f>
        <v>0</v>
      </c>
      <c r="BJ1555" s="17" t="s">
        <v>83</v>
      </c>
      <c r="BK1555" s="220">
        <f>ROUND(I1555*H1555,2)</f>
        <v>0</v>
      </c>
      <c r="BL1555" s="17" t="s">
        <v>275</v>
      </c>
      <c r="BM1555" s="219" t="s">
        <v>2387</v>
      </c>
    </row>
    <row r="1556" spans="1:65" s="13" customFormat="1">
      <c r="B1556" s="221"/>
      <c r="C1556" s="222"/>
      <c r="D1556" s="223" t="s">
        <v>191</v>
      </c>
      <c r="E1556" s="224" t="s">
        <v>1</v>
      </c>
      <c r="F1556" s="225" t="s">
        <v>2388</v>
      </c>
      <c r="G1556" s="222"/>
      <c r="H1556" s="226">
        <v>2</v>
      </c>
      <c r="I1556" s="227"/>
      <c r="J1556" s="222"/>
      <c r="K1556" s="222"/>
      <c r="L1556" s="228"/>
      <c r="M1556" s="229"/>
      <c r="N1556" s="230"/>
      <c r="O1556" s="230"/>
      <c r="P1556" s="230"/>
      <c r="Q1556" s="230"/>
      <c r="R1556" s="230"/>
      <c r="S1556" s="230"/>
      <c r="T1556" s="231"/>
      <c r="AT1556" s="232" t="s">
        <v>191</v>
      </c>
      <c r="AU1556" s="232" t="s">
        <v>85</v>
      </c>
      <c r="AV1556" s="13" t="s">
        <v>85</v>
      </c>
      <c r="AW1556" s="13" t="s">
        <v>32</v>
      </c>
      <c r="AX1556" s="13" t="s">
        <v>83</v>
      </c>
      <c r="AY1556" s="232" t="s">
        <v>182</v>
      </c>
    </row>
    <row r="1557" spans="1:65" s="2" customFormat="1" ht="21.75" customHeight="1">
      <c r="A1557" s="34"/>
      <c r="B1557" s="35"/>
      <c r="C1557" s="208" t="s">
        <v>2389</v>
      </c>
      <c r="D1557" s="208" t="s">
        <v>184</v>
      </c>
      <c r="E1557" s="209" t="s">
        <v>2390</v>
      </c>
      <c r="F1557" s="210" t="s">
        <v>2391</v>
      </c>
      <c r="G1557" s="211" t="s">
        <v>414</v>
      </c>
      <c r="H1557" s="212">
        <v>4</v>
      </c>
      <c r="I1557" s="213"/>
      <c r="J1557" s="214">
        <f>ROUND(I1557*H1557,2)</f>
        <v>0</v>
      </c>
      <c r="K1557" s="210" t="s">
        <v>188</v>
      </c>
      <c r="L1557" s="39"/>
      <c r="M1557" s="215" t="s">
        <v>1</v>
      </c>
      <c r="N1557" s="216" t="s">
        <v>41</v>
      </c>
      <c r="O1557" s="71"/>
      <c r="P1557" s="217">
        <f>O1557*H1557</f>
        <v>0</v>
      </c>
      <c r="Q1557" s="217">
        <v>1.555E-2</v>
      </c>
      <c r="R1557" s="217">
        <f>Q1557*H1557</f>
        <v>6.2199999999999998E-2</v>
      </c>
      <c r="S1557" s="217">
        <v>0</v>
      </c>
      <c r="T1557" s="218">
        <f>S1557*H1557</f>
        <v>0</v>
      </c>
      <c r="U1557" s="34"/>
      <c r="V1557" s="34"/>
      <c r="W1557" s="34"/>
      <c r="X1557" s="34"/>
      <c r="Y1557" s="34"/>
      <c r="Z1557" s="34"/>
      <c r="AA1557" s="34"/>
      <c r="AB1557" s="34"/>
      <c r="AC1557" s="34"/>
      <c r="AD1557" s="34"/>
      <c r="AE1557" s="34"/>
      <c r="AR1557" s="219" t="s">
        <v>275</v>
      </c>
      <c r="AT1557" s="219" t="s">
        <v>184</v>
      </c>
      <c r="AU1557" s="219" t="s">
        <v>85</v>
      </c>
      <c r="AY1557" s="17" t="s">
        <v>182</v>
      </c>
      <c r="BE1557" s="220">
        <f>IF(N1557="základní",J1557,0)</f>
        <v>0</v>
      </c>
      <c r="BF1557" s="220">
        <f>IF(N1557="snížená",J1557,0)</f>
        <v>0</v>
      </c>
      <c r="BG1557" s="220">
        <f>IF(N1557="zákl. přenesená",J1557,0)</f>
        <v>0</v>
      </c>
      <c r="BH1557" s="220">
        <f>IF(N1557="sníž. přenesená",J1557,0)</f>
        <v>0</v>
      </c>
      <c r="BI1557" s="220">
        <f>IF(N1557="nulová",J1557,0)</f>
        <v>0</v>
      </c>
      <c r="BJ1557" s="17" t="s">
        <v>83</v>
      </c>
      <c r="BK1557" s="220">
        <f>ROUND(I1557*H1557,2)</f>
        <v>0</v>
      </c>
      <c r="BL1557" s="17" t="s">
        <v>275</v>
      </c>
      <c r="BM1557" s="219" t="s">
        <v>2392</v>
      </c>
    </row>
    <row r="1558" spans="1:65" s="13" customFormat="1">
      <c r="B1558" s="221"/>
      <c r="C1558" s="222"/>
      <c r="D1558" s="223" t="s">
        <v>191</v>
      </c>
      <c r="E1558" s="224" t="s">
        <v>1</v>
      </c>
      <c r="F1558" s="225" t="s">
        <v>2393</v>
      </c>
      <c r="G1558" s="222"/>
      <c r="H1558" s="226">
        <v>1</v>
      </c>
      <c r="I1558" s="227"/>
      <c r="J1558" s="222"/>
      <c r="K1558" s="222"/>
      <c r="L1558" s="228"/>
      <c r="M1558" s="229"/>
      <c r="N1558" s="230"/>
      <c r="O1558" s="230"/>
      <c r="P1558" s="230"/>
      <c r="Q1558" s="230"/>
      <c r="R1558" s="230"/>
      <c r="S1558" s="230"/>
      <c r="T1558" s="231"/>
      <c r="AT1558" s="232" t="s">
        <v>191</v>
      </c>
      <c r="AU1558" s="232" t="s">
        <v>85</v>
      </c>
      <c r="AV1558" s="13" t="s">
        <v>85</v>
      </c>
      <c r="AW1558" s="13" t="s">
        <v>32</v>
      </c>
      <c r="AX1558" s="13" t="s">
        <v>76</v>
      </c>
      <c r="AY1558" s="232" t="s">
        <v>182</v>
      </c>
    </row>
    <row r="1559" spans="1:65" s="13" customFormat="1">
      <c r="B1559" s="221"/>
      <c r="C1559" s="222"/>
      <c r="D1559" s="223" t="s">
        <v>191</v>
      </c>
      <c r="E1559" s="224" t="s">
        <v>1</v>
      </c>
      <c r="F1559" s="225" t="s">
        <v>2394</v>
      </c>
      <c r="G1559" s="222"/>
      <c r="H1559" s="226">
        <v>1</v>
      </c>
      <c r="I1559" s="227"/>
      <c r="J1559" s="222"/>
      <c r="K1559" s="222"/>
      <c r="L1559" s="228"/>
      <c r="M1559" s="229"/>
      <c r="N1559" s="230"/>
      <c r="O1559" s="230"/>
      <c r="P1559" s="230"/>
      <c r="Q1559" s="230"/>
      <c r="R1559" s="230"/>
      <c r="S1559" s="230"/>
      <c r="T1559" s="231"/>
      <c r="AT1559" s="232" t="s">
        <v>191</v>
      </c>
      <c r="AU1559" s="232" t="s">
        <v>85</v>
      </c>
      <c r="AV1559" s="13" t="s">
        <v>85</v>
      </c>
      <c r="AW1559" s="13" t="s">
        <v>32</v>
      </c>
      <c r="AX1559" s="13" t="s">
        <v>76</v>
      </c>
      <c r="AY1559" s="232" t="s">
        <v>182</v>
      </c>
    </row>
    <row r="1560" spans="1:65" s="13" customFormat="1">
      <c r="B1560" s="221"/>
      <c r="C1560" s="222"/>
      <c r="D1560" s="223" t="s">
        <v>191</v>
      </c>
      <c r="E1560" s="224" t="s">
        <v>1</v>
      </c>
      <c r="F1560" s="225" t="s">
        <v>2395</v>
      </c>
      <c r="G1560" s="222"/>
      <c r="H1560" s="226">
        <v>2</v>
      </c>
      <c r="I1560" s="227"/>
      <c r="J1560" s="222"/>
      <c r="K1560" s="222"/>
      <c r="L1560" s="228"/>
      <c r="M1560" s="229"/>
      <c r="N1560" s="230"/>
      <c r="O1560" s="230"/>
      <c r="P1560" s="230"/>
      <c r="Q1560" s="230"/>
      <c r="R1560" s="230"/>
      <c r="S1560" s="230"/>
      <c r="T1560" s="231"/>
      <c r="AT1560" s="232" t="s">
        <v>191</v>
      </c>
      <c r="AU1560" s="232" t="s">
        <v>85</v>
      </c>
      <c r="AV1560" s="13" t="s">
        <v>85</v>
      </c>
      <c r="AW1560" s="13" t="s">
        <v>32</v>
      </c>
      <c r="AX1560" s="13" t="s">
        <v>76</v>
      </c>
      <c r="AY1560" s="232" t="s">
        <v>182</v>
      </c>
    </row>
    <row r="1561" spans="1:65" s="15" customFormat="1">
      <c r="B1561" s="244"/>
      <c r="C1561" s="245"/>
      <c r="D1561" s="223" t="s">
        <v>191</v>
      </c>
      <c r="E1561" s="246" t="s">
        <v>1</v>
      </c>
      <c r="F1561" s="247" t="s">
        <v>202</v>
      </c>
      <c r="G1561" s="245"/>
      <c r="H1561" s="248">
        <v>4</v>
      </c>
      <c r="I1561" s="249"/>
      <c r="J1561" s="245"/>
      <c r="K1561" s="245"/>
      <c r="L1561" s="250"/>
      <c r="M1561" s="251"/>
      <c r="N1561" s="252"/>
      <c r="O1561" s="252"/>
      <c r="P1561" s="252"/>
      <c r="Q1561" s="252"/>
      <c r="R1561" s="252"/>
      <c r="S1561" s="252"/>
      <c r="T1561" s="253"/>
      <c r="AT1561" s="254" t="s">
        <v>191</v>
      </c>
      <c r="AU1561" s="254" t="s">
        <v>85</v>
      </c>
      <c r="AV1561" s="15" t="s">
        <v>189</v>
      </c>
      <c r="AW1561" s="15" t="s">
        <v>32</v>
      </c>
      <c r="AX1561" s="15" t="s">
        <v>83</v>
      </c>
      <c r="AY1561" s="254" t="s">
        <v>182</v>
      </c>
    </row>
    <row r="1562" spans="1:65" s="2" customFormat="1" ht="16.5" customHeight="1">
      <c r="A1562" s="34"/>
      <c r="B1562" s="35"/>
      <c r="C1562" s="208" t="s">
        <v>2396</v>
      </c>
      <c r="D1562" s="208" t="s">
        <v>184</v>
      </c>
      <c r="E1562" s="209" t="s">
        <v>2397</v>
      </c>
      <c r="F1562" s="210" t="s">
        <v>2398</v>
      </c>
      <c r="G1562" s="211" t="s">
        <v>414</v>
      </c>
      <c r="H1562" s="212">
        <v>1</v>
      </c>
      <c r="I1562" s="213"/>
      <c r="J1562" s="214">
        <f>ROUND(I1562*H1562,2)</f>
        <v>0</v>
      </c>
      <c r="K1562" s="210" t="s">
        <v>188</v>
      </c>
      <c r="L1562" s="39"/>
      <c r="M1562" s="215" t="s">
        <v>1</v>
      </c>
      <c r="N1562" s="216" t="s">
        <v>41</v>
      </c>
      <c r="O1562" s="71"/>
      <c r="P1562" s="217">
        <f>O1562*H1562</f>
        <v>0</v>
      </c>
      <c r="Q1562" s="217">
        <v>1.805E-2</v>
      </c>
      <c r="R1562" s="217">
        <f>Q1562*H1562</f>
        <v>1.805E-2</v>
      </c>
      <c r="S1562" s="217">
        <v>0</v>
      </c>
      <c r="T1562" s="218">
        <f>S1562*H1562</f>
        <v>0</v>
      </c>
      <c r="U1562" s="34"/>
      <c r="V1562" s="34"/>
      <c r="W1562" s="34"/>
      <c r="X1562" s="34"/>
      <c r="Y1562" s="34"/>
      <c r="Z1562" s="34"/>
      <c r="AA1562" s="34"/>
      <c r="AB1562" s="34"/>
      <c r="AC1562" s="34"/>
      <c r="AD1562" s="34"/>
      <c r="AE1562" s="34"/>
      <c r="AR1562" s="219" t="s">
        <v>275</v>
      </c>
      <c r="AT1562" s="219" t="s">
        <v>184</v>
      </c>
      <c r="AU1562" s="219" t="s">
        <v>85</v>
      </c>
      <c r="AY1562" s="17" t="s">
        <v>182</v>
      </c>
      <c r="BE1562" s="220">
        <f>IF(N1562="základní",J1562,0)</f>
        <v>0</v>
      </c>
      <c r="BF1562" s="220">
        <f>IF(N1562="snížená",J1562,0)</f>
        <v>0</v>
      </c>
      <c r="BG1562" s="220">
        <f>IF(N1562="zákl. přenesená",J1562,0)</f>
        <v>0</v>
      </c>
      <c r="BH1562" s="220">
        <f>IF(N1562="sníž. přenesená",J1562,0)</f>
        <v>0</v>
      </c>
      <c r="BI1562" s="220">
        <f>IF(N1562="nulová",J1562,0)</f>
        <v>0</v>
      </c>
      <c r="BJ1562" s="17" t="s">
        <v>83</v>
      </c>
      <c r="BK1562" s="220">
        <f>ROUND(I1562*H1562,2)</f>
        <v>0</v>
      </c>
      <c r="BL1562" s="17" t="s">
        <v>275</v>
      </c>
      <c r="BM1562" s="219" t="s">
        <v>2399</v>
      </c>
    </row>
    <row r="1563" spans="1:65" s="13" customFormat="1">
      <c r="B1563" s="221"/>
      <c r="C1563" s="222"/>
      <c r="D1563" s="223" t="s">
        <v>191</v>
      </c>
      <c r="E1563" s="224" t="s">
        <v>1</v>
      </c>
      <c r="F1563" s="225" t="s">
        <v>2371</v>
      </c>
      <c r="G1563" s="222"/>
      <c r="H1563" s="226">
        <v>1</v>
      </c>
      <c r="I1563" s="227"/>
      <c r="J1563" s="222"/>
      <c r="K1563" s="222"/>
      <c r="L1563" s="228"/>
      <c r="M1563" s="229"/>
      <c r="N1563" s="230"/>
      <c r="O1563" s="230"/>
      <c r="P1563" s="230"/>
      <c r="Q1563" s="230"/>
      <c r="R1563" s="230"/>
      <c r="S1563" s="230"/>
      <c r="T1563" s="231"/>
      <c r="AT1563" s="232" t="s">
        <v>191</v>
      </c>
      <c r="AU1563" s="232" t="s">
        <v>85</v>
      </c>
      <c r="AV1563" s="13" t="s">
        <v>85</v>
      </c>
      <c r="AW1563" s="13" t="s">
        <v>32</v>
      </c>
      <c r="AX1563" s="13" t="s">
        <v>83</v>
      </c>
      <c r="AY1563" s="232" t="s">
        <v>182</v>
      </c>
    </row>
    <row r="1564" spans="1:65" s="2" customFormat="1" ht="16.5" customHeight="1">
      <c r="A1564" s="34"/>
      <c r="B1564" s="35"/>
      <c r="C1564" s="208" t="s">
        <v>2400</v>
      </c>
      <c r="D1564" s="208" t="s">
        <v>184</v>
      </c>
      <c r="E1564" s="209" t="s">
        <v>2401</v>
      </c>
      <c r="F1564" s="210" t="s">
        <v>2402</v>
      </c>
      <c r="G1564" s="211" t="s">
        <v>331</v>
      </c>
      <c r="H1564" s="212">
        <v>16.753</v>
      </c>
      <c r="I1564" s="213"/>
      <c r="J1564" s="214">
        <f>ROUND(I1564*H1564,2)</f>
        <v>0</v>
      </c>
      <c r="K1564" s="210" t="s">
        <v>188</v>
      </c>
      <c r="L1564" s="39"/>
      <c r="M1564" s="215" t="s">
        <v>1</v>
      </c>
      <c r="N1564" s="216" t="s">
        <v>41</v>
      </c>
      <c r="O1564" s="71"/>
      <c r="P1564" s="217">
        <f>O1564*H1564</f>
        <v>0</v>
      </c>
      <c r="Q1564" s="217">
        <v>2.0119999999999999E-2</v>
      </c>
      <c r="R1564" s="217">
        <f>Q1564*H1564</f>
        <v>0.33707035999999996</v>
      </c>
      <c r="S1564" s="217">
        <v>0</v>
      </c>
      <c r="T1564" s="218">
        <f>S1564*H1564</f>
        <v>0</v>
      </c>
      <c r="U1564" s="34"/>
      <c r="V1564" s="34"/>
      <c r="W1564" s="34"/>
      <c r="X1564" s="34"/>
      <c r="Y1564" s="34"/>
      <c r="Z1564" s="34"/>
      <c r="AA1564" s="34"/>
      <c r="AB1564" s="34"/>
      <c r="AC1564" s="34"/>
      <c r="AD1564" s="34"/>
      <c r="AE1564" s="34"/>
      <c r="AR1564" s="219" t="s">
        <v>275</v>
      </c>
      <c r="AT1564" s="219" t="s">
        <v>184</v>
      </c>
      <c r="AU1564" s="219" t="s">
        <v>85</v>
      </c>
      <c r="AY1564" s="17" t="s">
        <v>182</v>
      </c>
      <c r="BE1564" s="220">
        <f>IF(N1564="základní",J1564,0)</f>
        <v>0</v>
      </c>
      <c r="BF1564" s="220">
        <f>IF(N1564="snížená",J1564,0)</f>
        <v>0</v>
      </c>
      <c r="BG1564" s="220">
        <f>IF(N1564="zákl. přenesená",J1564,0)</f>
        <v>0</v>
      </c>
      <c r="BH1564" s="220">
        <f>IF(N1564="sníž. přenesená",J1564,0)</f>
        <v>0</v>
      </c>
      <c r="BI1564" s="220">
        <f>IF(N1564="nulová",J1564,0)</f>
        <v>0</v>
      </c>
      <c r="BJ1564" s="17" t="s">
        <v>83</v>
      </c>
      <c r="BK1564" s="220">
        <f>ROUND(I1564*H1564,2)</f>
        <v>0</v>
      </c>
      <c r="BL1564" s="17" t="s">
        <v>275</v>
      </c>
      <c r="BM1564" s="219" t="s">
        <v>2403</v>
      </c>
    </row>
    <row r="1565" spans="1:65" s="13" customFormat="1">
      <c r="B1565" s="221"/>
      <c r="C1565" s="222"/>
      <c r="D1565" s="223" t="s">
        <v>191</v>
      </c>
      <c r="E1565" s="224" t="s">
        <v>1</v>
      </c>
      <c r="F1565" s="225" t="s">
        <v>2404</v>
      </c>
      <c r="G1565" s="222"/>
      <c r="H1565" s="226">
        <v>6.8179999999999996</v>
      </c>
      <c r="I1565" s="227"/>
      <c r="J1565" s="222"/>
      <c r="K1565" s="222"/>
      <c r="L1565" s="228"/>
      <c r="M1565" s="229"/>
      <c r="N1565" s="230"/>
      <c r="O1565" s="230"/>
      <c r="P1565" s="230"/>
      <c r="Q1565" s="230"/>
      <c r="R1565" s="230"/>
      <c r="S1565" s="230"/>
      <c r="T1565" s="231"/>
      <c r="AT1565" s="232" t="s">
        <v>191</v>
      </c>
      <c r="AU1565" s="232" t="s">
        <v>85</v>
      </c>
      <c r="AV1565" s="13" t="s">
        <v>85</v>
      </c>
      <c r="AW1565" s="13" t="s">
        <v>32</v>
      </c>
      <c r="AX1565" s="13" t="s">
        <v>76</v>
      </c>
      <c r="AY1565" s="232" t="s">
        <v>182</v>
      </c>
    </row>
    <row r="1566" spans="1:65" s="13" customFormat="1">
      <c r="B1566" s="221"/>
      <c r="C1566" s="222"/>
      <c r="D1566" s="223" t="s">
        <v>191</v>
      </c>
      <c r="E1566" s="224" t="s">
        <v>1</v>
      </c>
      <c r="F1566" s="225" t="s">
        <v>2405</v>
      </c>
      <c r="G1566" s="222"/>
      <c r="H1566" s="226">
        <v>3.7</v>
      </c>
      <c r="I1566" s="227"/>
      <c r="J1566" s="222"/>
      <c r="K1566" s="222"/>
      <c r="L1566" s="228"/>
      <c r="M1566" s="229"/>
      <c r="N1566" s="230"/>
      <c r="O1566" s="230"/>
      <c r="P1566" s="230"/>
      <c r="Q1566" s="230"/>
      <c r="R1566" s="230"/>
      <c r="S1566" s="230"/>
      <c r="T1566" s="231"/>
      <c r="AT1566" s="232" t="s">
        <v>191</v>
      </c>
      <c r="AU1566" s="232" t="s">
        <v>85</v>
      </c>
      <c r="AV1566" s="13" t="s">
        <v>85</v>
      </c>
      <c r="AW1566" s="13" t="s">
        <v>32</v>
      </c>
      <c r="AX1566" s="13" t="s">
        <v>76</v>
      </c>
      <c r="AY1566" s="232" t="s">
        <v>182</v>
      </c>
    </row>
    <row r="1567" spans="1:65" s="13" customFormat="1">
      <c r="B1567" s="221"/>
      <c r="C1567" s="222"/>
      <c r="D1567" s="223" t="s">
        <v>191</v>
      </c>
      <c r="E1567" s="224" t="s">
        <v>1</v>
      </c>
      <c r="F1567" s="225" t="s">
        <v>2406</v>
      </c>
      <c r="G1567" s="222"/>
      <c r="H1567" s="226">
        <v>6.2350000000000003</v>
      </c>
      <c r="I1567" s="227"/>
      <c r="J1567" s="222"/>
      <c r="K1567" s="222"/>
      <c r="L1567" s="228"/>
      <c r="M1567" s="229"/>
      <c r="N1567" s="230"/>
      <c r="O1567" s="230"/>
      <c r="P1567" s="230"/>
      <c r="Q1567" s="230"/>
      <c r="R1567" s="230"/>
      <c r="S1567" s="230"/>
      <c r="T1567" s="231"/>
      <c r="AT1567" s="232" t="s">
        <v>191</v>
      </c>
      <c r="AU1567" s="232" t="s">
        <v>85</v>
      </c>
      <c r="AV1567" s="13" t="s">
        <v>85</v>
      </c>
      <c r="AW1567" s="13" t="s">
        <v>32</v>
      </c>
      <c r="AX1567" s="13" t="s">
        <v>76</v>
      </c>
      <c r="AY1567" s="232" t="s">
        <v>182</v>
      </c>
    </row>
    <row r="1568" spans="1:65" s="15" customFormat="1">
      <c r="B1568" s="244"/>
      <c r="C1568" s="245"/>
      <c r="D1568" s="223" t="s">
        <v>191</v>
      </c>
      <c r="E1568" s="246" t="s">
        <v>1</v>
      </c>
      <c r="F1568" s="247" t="s">
        <v>202</v>
      </c>
      <c r="G1568" s="245"/>
      <c r="H1568" s="248">
        <v>16.753</v>
      </c>
      <c r="I1568" s="249"/>
      <c r="J1568" s="245"/>
      <c r="K1568" s="245"/>
      <c r="L1568" s="250"/>
      <c r="M1568" s="251"/>
      <c r="N1568" s="252"/>
      <c r="O1568" s="252"/>
      <c r="P1568" s="252"/>
      <c r="Q1568" s="252"/>
      <c r="R1568" s="252"/>
      <c r="S1568" s="252"/>
      <c r="T1568" s="253"/>
      <c r="AT1568" s="254" t="s">
        <v>191</v>
      </c>
      <c r="AU1568" s="254" t="s">
        <v>85</v>
      </c>
      <c r="AV1568" s="15" t="s">
        <v>189</v>
      </c>
      <c r="AW1568" s="15" t="s">
        <v>32</v>
      </c>
      <c r="AX1568" s="15" t="s">
        <v>83</v>
      </c>
      <c r="AY1568" s="254" t="s">
        <v>182</v>
      </c>
    </row>
    <row r="1569" spans="1:65" s="2" customFormat="1" ht="16.5" customHeight="1">
      <c r="A1569" s="34"/>
      <c r="B1569" s="35"/>
      <c r="C1569" s="208" t="s">
        <v>2407</v>
      </c>
      <c r="D1569" s="208" t="s">
        <v>184</v>
      </c>
      <c r="E1569" s="209" t="s">
        <v>2408</v>
      </c>
      <c r="F1569" s="210" t="s">
        <v>2409</v>
      </c>
      <c r="G1569" s="211" t="s">
        <v>414</v>
      </c>
      <c r="H1569" s="212">
        <v>3</v>
      </c>
      <c r="I1569" s="213"/>
      <c r="J1569" s="214">
        <f>ROUND(I1569*H1569,2)</f>
        <v>0</v>
      </c>
      <c r="K1569" s="210" t="s">
        <v>188</v>
      </c>
      <c r="L1569" s="39"/>
      <c r="M1569" s="215" t="s">
        <v>1</v>
      </c>
      <c r="N1569" s="216" t="s">
        <v>41</v>
      </c>
      <c r="O1569" s="71"/>
      <c r="P1569" s="217">
        <f>O1569*H1569</f>
        <v>0</v>
      </c>
      <c r="Q1569" s="217">
        <v>3.058E-2</v>
      </c>
      <c r="R1569" s="217">
        <f>Q1569*H1569</f>
        <v>9.1740000000000002E-2</v>
      </c>
      <c r="S1569" s="217">
        <v>0</v>
      </c>
      <c r="T1569" s="218">
        <f>S1569*H1569</f>
        <v>0</v>
      </c>
      <c r="U1569" s="34"/>
      <c r="V1569" s="34"/>
      <c r="W1569" s="34"/>
      <c r="X1569" s="34"/>
      <c r="Y1569" s="34"/>
      <c r="Z1569" s="34"/>
      <c r="AA1569" s="34"/>
      <c r="AB1569" s="34"/>
      <c r="AC1569" s="34"/>
      <c r="AD1569" s="34"/>
      <c r="AE1569" s="34"/>
      <c r="AR1569" s="219" t="s">
        <v>275</v>
      </c>
      <c r="AT1569" s="219" t="s">
        <v>184</v>
      </c>
      <c r="AU1569" s="219" t="s">
        <v>85</v>
      </c>
      <c r="AY1569" s="17" t="s">
        <v>182</v>
      </c>
      <c r="BE1569" s="220">
        <f>IF(N1569="základní",J1569,0)</f>
        <v>0</v>
      </c>
      <c r="BF1569" s="220">
        <f>IF(N1569="snížená",J1569,0)</f>
        <v>0</v>
      </c>
      <c r="BG1569" s="220">
        <f>IF(N1569="zákl. přenesená",J1569,0)</f>
        <v>0</v>
      </c>
      <c r="BH1569" s="220">
        <f>IF(N1569="sníž. přenesená",J1569,0)</f>
        <v>0</v>
      </c>
      <c r="BI1569" s="220">
        <f>IF(N1569="nulová",J1569,0)</f>
        <v>0</v>
      </c>
      <c r="BJ1569" s="17" t="s">
        <v>83</v>
      </c>
      <c r="BK1569" s="220">
        <f>ROUND(I1569*H1569,2)</f>
        <v>0</v>
      </c>
      <c r="BL1569" s="17" t="s">
        <v>275</v>
      </c>
      <c r="BM1569" s="219" t="s">
        <v>2410</v>
      </c>
    </row>
    <row r="1570" spans="1:65" s="13" customFormat="1">
      <c r="B1570" s="221"/>
      <c r="C1570" s="222"/>
      <c r="D1570" s="223" t="s">
        <v>191</v>
      </c>
      <c r="E1570" s="224" t="s">
        <v>1</v>
      </c>
      <c r="F1570" s="225" t="s">
        <v>2411</v>
      </c>
      <c r="G1570" s="222"/>
      <c r="H1570" s="226">
        <v>1</v>
      </c>
      <c r="I1570" s="227"/>
      <c r="J1570" s="222"/>
      <c r="K1570" s="222"/>
      <c r="L1570" s="228"/>
      <c r="M1570" s="229"/>
      <c r="N1570" s="230"/>
      <c r="O1570" s="230"/>
      <c r="P1570" s="230"/>
      <c r="Q1570" s="230"/>
      <c r="R1570" s="230"/>
      <c r="S1570" s="230"/>
      <c r="T1570" s="231"/>
      <c r="AT1570" s="232" t="s">
        <v>191</v>
      </c>
      <c r="AU1570" s="232" t="s">
        <v>85</v>
      </c>
      <c r="AV1570" s="13" t="s">
        <v>85</v>
      </c>
      <c r="AW1570" s="13" t="s">
        <v>32</v>
      </c>
      <c r="AX1570" s="13" t="s">
        <v>76</v>
      </c>
      <c r="AY1570" s="232" t="s">
        <v>182</v>
      </c>
    </row>
    <row r="1571" spans="1:65" s="13" customFormat="1">
      <c r="B1571" s="221"/>
      <c r="C1571" s="222"/>
      <c r="D1571" s="223" t="s">
        <v>191</v>
      </c>
      <c r="E1571" s="224" t="s">
        <v>1</v>
      </c>
      <c r="F1571" s="225" t="s">
        <v>2412</v>
      </c>
      <c r="G1571" s="222"/>
      <c r="H1571" s="226">
        <v>2</v>
      </c>
      <c r="I1571" s="227"/>
      <c r="J1571" s="222"/>
      <c r="K1571" s="222"/>
      <c r="L1571" s="228"/>
      <c r="M1571" s="229"/>
      <c r="N1571" s="230"/>
      <c r="O1571" s="230"/>
      <c r="P1571" s="230"/>
      <c r="Q1571" s="230"/>
      <c r="R1571" s="230"/>
      <c r="S1571" s="230"/>
      <c r="T1571" s="231"/>
      <c r="AT1571" s="232" t="s">
        <v>191</v>
      </c>
      <c r="AU1571" s="232" t="s">
        <v>85</v>
      </c>
      <c r="AV1571" s="13" t="s">
        <v>85</v>
      </c>
      <c r="AW1571" s="13" t="s">
        <v>32</v>
      </c>
      <c r="AX1571" s="13" t="s">
        <v>76</v>
      </c>
      <c r="AY1571" s="232" t="s">
        <v>182</v>
      </c>
    </row>
    <row r="1572" spans="1:65" s="15" customFormat="1">
      <c r="B1572" s="244"/>
      <c r="C1572" s="245"/>
      <c r="D1572" s="223" t="s">
        <v>191</v>
      </c>
      <c r="E1572" s="246" t="s">
        <v>1</v>
      </c>
      <c r="F1572" s="247" t="s">
        <v>202</v>
      </c>
      <c r="G1572" s="245"/>
      <c r="H1572" s="248">
        <v>3</v>
      </c>
      <c r="I1572" s="249"/>
      <c r="J1572" s="245"/>
      <c r="K1572" s="245"/>
      <c r="L1572" s="250"/>
      <c r="M1572" s="251"/>
      <c r="N1572" s="252"/>
      <c r="O1572" s="252"/>
      <c r="P1572" s="252"/>
      <c r="Q1572" s="252"/>
      <c r="R1572" s="252"/>
      <c r="S1572" s="252"/>
      <c r="T1572" s="253"/>
      <c r="AT1572" s="254" t="s">
        <v>191</v>
      </c>
      <c r="AU1572" s="254" t="s">
        <v>85</v>
      </c>
      <c r="AV1572" s="15" t="s">
        <v>189</v>
      </c>
      <c r="AW1572" s="15" t="s">
        <v>32</v>
      </c>
      <c r="AX1572" s="15" t="s">
        <v>83</v>
      </c>
      <c r="AY1572" s="254" t="s">
        <v>182</v>
      </c>
    </row>
    <row r="1573" spans="1:65" s="2" customFormat="1" ht="16.5" customHeight="1">
      <c r="A1573" s="34"/>
      <c r="B1573" s="35"/>
      <c r="C1573" s="208" t="s">
        <v>2413</v>
      </c>
      <c r="D1573" s="208" t="s">
        <v>184</v>
      </c>
      <c r="E1573" s="209" t="s">
        <v>2414</v>
      </c>
      <c r="F1573" s="210" t="s">
        <v>2415</v>
      </c>
      <c r="G1573" s="211" t="s">
        <v>331</v>
      </c>
      <c r="H1573" s="212">
        <v>0.75</v>
      </c>
      <c r="I1573" s="213"/>
      <c r="J1573" s="214">
        <f>ROUND(I1573*H1573,2)</f>
        <v>0</v>
      </c>
      <c r="K1573" s="210" t="s">
        <v>188</v>
      </c>
      <c r="L1573" s="39"/>
      <c r="M1573" s="215" t="s">
        <v>1</v>
      </c>
      <c r="N1573" s="216" t="s">
        <v>41</v>
      </c>
      <c r="O1573" s="71"/>
      <c r="P1573" s="217">
        <f>O1573*H1573</f>
        <v>0</v>
      </c>
      <c r="Q1573" s="217">
        <v>1.916E-2</v>
      </c>
      <c r="R1573" s="217">
        <f>Q1573*H1573</f>
        <v>1.4370000000000001E-2</v>
      </c>
      <c r="S1573" s="217">
        <v>0</v>
      </c>
      <c r="T1573" s="218">
        <f>S1573*H1573</f>
        <v>0</v>
      </c>
      <c r="U1573" s="34"/>
      <c r="V1573" s="34"/>
      <c r="W1573" s="34"/>
      <c r="X1573" s="34"/>
      <c r="Y1573" s="34"/>
      <c r="Z1573" s="34"/>
      <c r="AA1573" s="34"/>
      <c r="AB1573" s="34"/>
      <c r="AC1573" s="34"/>
      <c r="AD1573" s="34"/>
      <c r="AE1573" s="34"/>
      <c r="AR1573" s="219" t="s">
        <v>275</v>
      </c>
      <c r="AT1573" s="219" t="s">
        <v>184</v>
      </c>
      <c r="AU1573" s="219" t="s">
        <v>85</v>
      </c>
      <c r="AY1573" s="17" t="s">
        <v>182</v>
      </c>
      <c r="BE1573" s="220">
        <f>IF(N1573="základní",J1573,0)</f>
        <v>0</v>
      </c>
      <c r="BF1573" s="220">
        <f>IF(N1573="snížená",J1573,0)</f>
        <v>0</v>
      </c>
      <c r="BG1573" s="220">
        <f>IF(N1573="zákl. přenesená",J1573,0)</f>
        <v>0</v>
      </c>
      <c r="BH1573" s="220">
        <f>IF(N1573="sníž. přenesená",J1573,0)</f>
        <v>0</v>
      </c>
      <c r="BI1573" s="220">
        <f>IF(N1573="nulová",J1573,0)</f>
        <v>0</v>
      </c>
      <c r="BJ1573" s="17" t="s">
        <v>83</v>
      </c>
      <c r="BK1573" s="220">
        <f>ROUND(I1573*H1573,2)</f>
        <v>0</v>
      </c>
      <c r="BL1573" s="17" t="s">
        <v>275</v>
      </c>
      <c r="BM1573" s="219" t="s">
        <v>2416</v>
      </c>
    </row>
    <row r="1574" spans="1:65" s="13" customFormat="1">
      <c r="B1574" s="221"/>
      <c r="C1574" s="222"/>
      <c r="D1574" s="223" t="s">
        <v>191</v>
      </c>
      <c r="E1574" s="224" t="s">
        <v>1</v>
      </c>
      <c r="F1574" s="225" t="s">
        <v>2417</v>
      </c>
      <c r="G1574" s="222"/>
      <c r="H1574" s="226">
        <v>0.75</v>
      </c>
      <c r="I1574" s="227"/>
      <c r="J1574" s="222"/>
      <c r="K1574" s="222"/>
      <c r="L1574" s="228"/>
      <c r="M1574" s="229"/>
      <c r="N1574" s="230"/>
      <c r="O1574" s="230"/>
      <c r="P1574" s="230"/>
      <c r="Q1574" s="230"/>
      <c r="R1574" s="230"/>
      <c r="S1574" s="230"/>
      <c r="T1574" s="231"/>
      <c r="AT1574" s="232" t="s">
        <v>191</v>
      </c>
      <c r="AU1574" s="232" t="s">
        <v>85</v>
      </c>
      <c r="AV1574" s="13" t="s">
        <v>85</v>
      </c>
      <c r="AW1574" s="13" t="s">
        <v>32</v>
      </c>
      <c r="AX1574" s="13" t="s">
        <v>83</v>
      </c>
      <c r="AY1574" s="232" t="s">
        <v>182</v>
      </c>
    </row>
    <row r="1575" spans="1:65" s="2" customFormat="1" ht="16.5" customHeight="1">
      <c r="A1575" s="34"/>
      <c r="B1575" s="35"/>
      <c r="C1575" s="208" t="s">
        <v>2418</v>
      </c>
      <c r="D1575" s="208" t="s">
        <v>184</v>
      </c>
      <c r="E1575" s="209" t="s">
        <v>2419</v>
      </c>
      <c r="F1575" s="210" t="s">
        <v>2420</v>
      </c>
      <c r="G1575" s="211" t="s">
        <v>301</v>
      </c>
      <c r="H1575" s="212">
        <v>15.191000000000001</v>
      </c>
      <c r="I1575" s="213"/>
      <c r="J1575" s="214">
        <f>ROUND(I1575*H1575,2)</f>
        <v>0</v>
      </c>
      <c r="K1575" s="210" t="s">
        <v>188</v>
      </c>
      <c r="L1575" s="39"/>
      <c r="M1575" s="215" t="s">
        <v>1</v>
      </c>
      <c r="N1575" s="216" t="s">
        <v>41</v>
      </c>
      <c r="O1575" s="71"/>
      <c r="P1575" s="217">
        <f>O1575*H1575</f>
        <v>0</v>
      </c>
      <c r="Q1575" s="217">
        <v>0</v>
      </c>
      <c r="R1575" s="217">
        <f>Q1575*H1575</f>
        <v>0</v>
      </c>
      <c r="S1575" s="217">
        <v>0</v>
      </c>
      <c r="T1575" s="218">
        <f>S1575*H1575</f>
        <v>0</v>
      </c>
      <c r="U1575" s="34"/>
      <c r="V1575" s="34"/>
      <c r="W1575" s="34"/>
      <c r="X1575" s="34"/>
      <c r="Y1575" s="34"/>
      <c r="Z1575" s="34"/>
      <c r="AA1575" s="34"/>
      <c r="AB1575" s="34"/>
      <c r="AC1575" s="34"/>
      <c r="AD1575" s="34"/>
      <c r="AE1575" s="34"/>
      <c r="AR1575" s="219" t="s">
        <v>275</v>
      </c>
      <c r="AT1575" s="219" t="s">
        <v>184</v>
      </c>
      <c r="AU1575" s="219" t="s">
        <v>85</v>
      </c>
      <c r="AY1575" s="17" t="s">
        <v>182</v>
      </c>
      <c r="BE1575" s="220">
        <f>IF(N1575="základní",J1575,0)</f>
        <v>0</v>
      </c>
      <c r="BF1575" s="220">
        <f>IF(N1575="snížená",J1575,0)</f>
        <v>0</v>
      </c>
      <c r="BG1575" s="220">
        <f>IF(N1575="zákl. přenesená",J1575,0)</f>
        <v>0</v>
      </c>
      <c r="BH1575" s="220">
        <f>IF(N1575="sníž. přenesená",J1575,0)</f>
        <v>0</v>
      </c>
      <c r="BI1575" s="220">
        <f>IF(N1575="nulová",J1575,0)</f>
        <v>0</v>
      </c>
      <c r="BJ1575" s="17" t="s">
        <v>83</v>
      </c>
      <c r="BK1575" s="220">
        <f>ROUND(I1575*H1575,2)</f>
        <v>0</v>
      </c>
      <c r="BL1575" s="17" t="s">
        <v>275</v>
      </c>
      <c r="BM1575" s="219" t="s">
        <v>2421</v>
      </c>
    </row>
    <row r="1576" spans="1:65" s="2" customFormat="1" ht="16.5" customHeight="1">
      <c r="A1576" s="34"/>
      <c r="B1576" s="35"/>
      <c r="C1576" s="208" t="s">
        <v>2422</v>
      </c>
      <c r="D1576" s="208" t="s">
        <v>184</v>
      </c>
      <c r="E1576" s="209" t="s">
        <v>2423</v>
      </c>
      <c r="F1576" s="210" t="s">
        <v>2424</v>
      </c>
      <c r="G1576" s="211" t="s">
        <v>301</v>
      </c>
      <c r="H1576" s="212">
        <v>15.191000000000001</v>
      </c>
      <c r="I1576" s="213"/>
      <c r="J1576" s="214">
        <f>ROUND(I1576*H1576,2)</f>
        <v>0</v>
      </c>
      <c r="K1576" s="210" t="s">
        <v>188</v>
      </c>
      <c r="L1576" s="39"/>
      <c r="M1576" s="215" t="s">
        <v>1</v>
      </c>
      <c r="N1576" s="216" t="s">
        <v>41</v>
      </c>
      <c r="O1576" s="71"/>
      <c r="P1576" s="217">
        <f>O1576*H1576</f>
        <v>0</v>
      </c>
      <c r="Q1576" s="217">
        <v>0</v>
      </c>
      <c r="R1576" s="217">
        <f>Q1576*H1576</f>
        <v>0</v>
      </c>
      <c r="S1576" s="217">
        <v>0</v>
      </c>
      <c r="T1576" s="218">
        <f>S1576*H1576</f>
        <v>0</v>
      </c>
      <c r="U1576" s="34"/>
      <c r="V1576" s="34"/>
      <c r="W1576" s="34"/>
      <c r="X1576" s="34"/>
      <c r="Y1576" s="34"/>
      <c r="Z1576" s="34"/>
      <c r="AA1576" s="34"/>
      <c r="AB1576" s="34"/>
      <c r="AC1576" s="34"/>
      <c r="AD1576" s="34"/>
      <c r="AE1576" s="34"/>
      <c r="AR1576" s="219" t="s">
        <v>275</v>
      </c>
      <c r="AT1576" s="219" t="s">
        <v>184</v>
      </c>
      <c r="AU1576" s="219" t="s">
        <v>85</v>
      </c>
      <c r="AY1576" s="17" t="s">
        <v>182</v>
      </c>
      <c r="BE1576" s="220">
        <f>IF(N1576="základní",J1576,0)</f>
        <v>0</v>
      </c>
      <c r="BF1576" s="220">
        <f>IF(N1576="snížená",J1576,0)</f>
        <v>0</v>
      </c>
      <c r="BG1576" s="220">
        <f>IF(N1576="zákl. přenesená",J1576,0)</f>
        <v>0</v>
      </c>
      <c r="BH1576" s="220">
        <f>IF(N1576="sníž. přenesená",J1576,0)</f>
        <v>0</v>
      </c>
      <c r="BI1576" s="220">
        <f>IF(N1576="nulová",J1576,0)</f>
        <v>0</v>
      </c>
      <c r="BJ1576" s="17" t="s">
        <v>83</v>
      </c>
      <c r="BK1576" s="220">
        <f>ROUND(I1576*H1576,2)</f>
        <v>0</v>
      </c>
      <c r="BL1576" s="17" t="s">
        <v>275</v>
      </c>
      <c r="BM1576" s="219" t="s">
        <v>2425</v>
      </c>
    </row>
    <row r="1577" spans="1:65" s="12" customFormat="1" ht="22.9" customHeight="1">
      <c r="B1577" s="192"/>
      <c r="C1577" s="193"/>
      <c r="D1577" s="194" t="s">
        <v>75</v>
      </c>
      <c r="E1577" s="206" t="s">
        <v>2426</v>
      </c>
      <c r="F1577" s="206" t="s">
        <v>2427</v>
      </c>
      <c r="G1577" s="193"/>
      <c r="H1577" s="193"/>
      <c r="I1577" s="196"/>
      <c r="J1577" s="207">
        <f>BK1577</f>
        <v>0</v>
      </c>
      <c r="K1577" s="193"/>
      <c r="L1577" s="198"/>
      <c r="M1577" s="199"/>
      <c r="N1577" s="200"/>
      <c r="O1577" s="200"/>
      <c r="P1577" s="201">
        <f>SUM(P1578:P1618)</f>
        <v>0</v>
      </c>
      <c r="Q1577" s="200"/>
      <c r="R1577" s="201">
        <f>SUM(R1578:R1618)</f>
        <v>0.24189800000000003</v>
      </c>
      <c r="S1577" s="200"/>
      <c r="T1577" s="202">
        <f>SUM(T1578:T1618)</f>
        <v>1.2692E-2</v>
      </c>
      <c r="AR1577" s="203" t="s">
        <v>85</v>
      </c>
      <c r="AT1577" s="204" t="s">
        <v>75</v>
      </c>
      <c r="AU1577" s="204" t="s">
        <v>83</v>
      </c>
      <c r="AY1577" s="203" t="s">
        <v>182</v>
      </c>
      <c r="BK1577" s="205">
        <f>SUM(BK1578:BK1618)</f>
        <v>0</v>
      </c>
    </row>
    <row r="1578" spans="1:65" s="2" customFormat="1" ht="16.5" customHeight="1">
      <c r="A1578" s="34"/>
      <c r="B1578" s="35"/>
      <c r="C1578" s="208" t="s">
        <v>2428</v>
      </c>
      <c r="D1578" s="208" t="s">
        <v>184</v>
      </c>
      <c r="E1578" s="209" t="s">
        <v>2429</v>
      </c>
      <c r="F1578" s="210" t="s">
        <v>2430</v>
      </c>
      <c r="G1578" s="211" t="s">
        <v>414</v>
      </c>
      <c r="H1578" s="212">
        <v>12</v>
      </c>
      <c r="I1578" s="213"/>
      <c r="J1578" s="214">
        <f>ROUND(I1578*H1578,2)</f>
        <v>0</v>
      </c>
      <c r="K1578" s="210" t="s">
        <v>188</v>
      </c>
      <c r="L1578" s="39"/>
      <c r="M1578" s="215" t="s">
        <v>1</v>
      </c>
      <c r="N1578" s="216" t="s">
        <v>41</v>
      </c>
      <c r="O1578" s="71"/>
      <c r="P1578" s="217">
        <f>O1578*H1578</f>
        <v>0</v>
      </c>
      <c r="Q1578" s="217">
        <v>0</v>
      </c>
      <c r="R1578" s="217">
        <f>Q1578*H1578</f>
        <v>0</v>
      </c>
      <c r="S1578" s="217">
        <v>0</v>
      </c>
      <c r="T1578" s="218">
        <f>S1578*H1578</f>
        <v>0</v>
      </c>
      <c r="U1578" s="34"/>
      <c r="V1578" s="34"/>
      <c r="W1578" s="34"/>
      <c r="X1578" s="34"/>
      <c r="Y1578" s="34"/>
      <c r="Z1578" s="34"/>
      <c r="AA1578" s="34"/>
      <c r="AB1578" s="34"/>
      <c r="AC1578" s="34"/>
      <c r="AD1578" s="34"/>
      <c r="AE1578" s="34"/>
      <c r="AR1578" s="219" t="s">
        <v>275</v>
      </c>
      <c r="AT1578" s="219" t="s">
        <v>184</v>
      </c>
      <c r="AU1578" s="219" t="s">
        <v>85</v>
      </c>
      <c r="AY1578" s="17" t="s">
        <v>182</v>
      </c>
      <c r="BE1578" s="220">
        <f>IF(N1578="základní",J1578,0)</f>
        <v>0</v>
      </c>
      <c r="BF1578" s="220">
        <f>IF(N1578="snížená",J1578,0)</f>
        <v>0</v>
      </c>
      <c r="BG1578" s="220">
        <f>IF(N1578="zákl. přenesená",J1578,0)</f>
        <v>0</v>
      </c>
      <c r="BH1578" s="220">
        <f>IF(N1578="sníž. přenesená",J1578,0)</f>
        <v>0</v>
      </c>
      <c r="BI1578" s="220">
        <f>IF(N1578="nulová",J1578,0)</f>
        <v>0</v>
      </c>
      <c r="BJ1578" s="17" t="s">
        <v>83</v>
      </c>
      <c r="BK1578" s="220">
        <f>ROUND(I1578*H1578,2)</f>
        <v>0</v>
      </c>
      <c r="BL1578" s="17" t="s">
        <v>275</v>
      </c>
      <c r="BM1578" s="219" t="s">
        <v>2431</v>
      </c>
    </row>
    <row r="1579" spans="1:65" s="13" customFormat="1">
      <c r="B1579" s="221"/>
      <c r="C1579" s="222"/>
      <c r="D1579" s="223" t="s">
        <v>191</v>
      </c>
      <c r="E1579" s="224" t="s">
        <v>1</v>
      </c>
      <c r="F1579" s="225" t="s">
        <v>2432</v>
      </c>
      <c r="G1579" s="222"/>
      <c r="H1579" s="226">
        <v>12</v>
      </c>
      <c r="I1579" s="227"/>
      <c r="J1579" s="222"/>
      <c r="K1579" s="222"/>
      <c r="L1579" s="228"/>
      <c r="M1579" s="229"/>
      <c r="N1579" s="230"/>
      <c r="O1579" s="230"/>
      <c r="P1579" s="230"/>
      <c r="Q1579" s="230"/>
      <c r="R1579" s="230"/>
      <c r="S1579" s="230"/>
      <c r="T1579" s="231"/>
      <c r="AT1579" s="232" t="s">
        <v>191</v>
      </c>
      <c r="AU1579" s="232" t="s">
        <v>85</v>
      </c>
      <c r="AV1579" s="13" t="s">
        <v>85</v>
      </c>
      <c r="AW1579" s="13" t="s">
        <v>32</v>
      </c>
      <c r="AX1579" s="13" t="s">
        <v>83</v>
      </c>
      <c r="AY1579" s="232" t="s">
        <v>182</v>
      </c>
    </row>
    <row r="1580" spans="1:65" s="2" customFormat="1" ht="16.5" customHeight="1">
      <c r="A1580" s="34"/>
      <c r="B1580" s="35"/>
      <c r="C1580" s="208" t="s">
        <v>2433</v>
      </c>
      <c r="D1580" s="208" t="s">
        <v>184</v>
      </c>
      <c r="E1580" s="209" t="s">
        <v>2434</v>
      </c>
      <c r="F1580" s="210" t="s">
        <v>2435</v>
      </c>
      <c r="G1580" s="211" t="s">
        <v>360</v>
      </c>
      <c r="H1580" s="212">
        <v>7.6</v>
      </c>
      <c r="I1580" s="213"/>
      <c r="J1580" s="214">
        <f>ROUND(I1580*H1580,2)</f>
        <v>0</v>
      </c>
      <c r="K1580" s="210" t="s">
        <v>188</v>
      </c>
      <c r="L1580" s="39"/>
      <c r="M1580" s="215" t="s">
        <v>1</v>
      </c>
      <c r="N1580" s="216" t="s">
        <v>41</v>
      </c>
      <c r="O1580" s="71"/>
      <c r="P1580" s="217">
        <f>O1580*H1580</f>
        <v>0</v>
      </c>
      <c r="Q1580" s="217">
        <v>0</v>
      </c>
      <c r="R1580" s="217">
        <f>Q1580*H1580</f>
        <v>0</v>
      </c>
      <c r="S1580" s="217">
        <v>1.67E-3</v>
      </c>
      <c r="T1580" s="218">
        <f>S1580*H1580</f>
        <v>1.2692E-2</v>
      </c>
      <c r="U1580" s="34"/>
      <c r="V1580" s="34"/>
      <c r="W1580" s="34"/>
      <c r="X1580" s="34"/>
      <c r="Y1580" s="34"/>
      <c r="Z1580" s="34"/>
      <c r="AA1580" s="34"/>
      <c r="AB1580" s="34"/>
      <c r="AC1580" s="34"/>
      <c r="AD1580" s="34"/>
      <c r="AE1580" s="34"/>
      <c r="AR1580" s="219" t="s">
        <v>275</v>
      </c>
      <c r="AT1580" s="219" t="s">
        <v>184</v>
      </c>
      <c r="AU1580" s="219" t="s">
        <v>85</v>
      </c>
      <c r="AY1580" s="17" t="s">
        <v>182</v>
      </c>
      <c r="BE1580" s="220">
        <f>IF(N1580="základní",J1580,0)</f>
        <v>0</v>
      </c>
      <c r="BF1580" s="220">
        <f>IF(N1580="snížená",J1580,0)</f>
        <v>0</v>
      </c>
      <c r="BG1580" s="220">
        <f>IF(N1580="zákl. přenesená",J1580,0)</f>
        <v>0</v>
      </c>
      <c r="BH1580" s="220">
        <f>IF(N1580="sníž. přenesená",J1580,0)</f>
        <v>0</v>
      </c>
      <c r="BI1580" s="220">
        <f>IF(N1580="nulová",J1580,0)</f>
        <v>0</v>
      </c>
      <c r="BJ1580" s="17" t="s">
        <v>83</v>
      </c>
      <c r="BK1580" s="220">
        <f>ROUND(I1580*H1580,2)</f>
        <v>0</v>
      </c>
      <c r="BL1580" s="17" t="s">
        <v>275</v>
      </c>
      <c r="BM1580" s="219" t="s">
        <v>2436</v>
      </c>
    </row>
    <row r="1581" spans="1:65" s="13" customFormat="1">
      <c r="B1581" s="221"/>
      <c r="C1581" s="222"/>
      <c r="D1581" s="223" t="s">
        <v>191</v>
      </c>
      <c r="E1581" s="224" t="s">
        <v>1</v>
      </c>
      <c r="F1581" s="225" t="s">
        <v>2437</v>
      </c>
      <c r="G1581" s="222"/>
      <c r="H1581" s="226">
        <v>7.6</v>
      </c>
      <c r="I1581" s="227"/>
      <c r="J1581" s="222"/>
      <c r="K1581" s="222"/>
      <c r="L1581" s="228"/>
      <c r="M1581" s="229"/>
      <c r="N1581" s="230"/>
      <c r="O1581" s="230"/>
      <c r="P1581" s="230"/>
      <c r="Q1581" s="230"/>
      <c r="R1581" s="230"/>
      <c r="S1581" s="230"/>
      <c r="T1581" s="231"/>
      <c r="AT1581" s="232" t="s">
        <v>191</v>
      </c>
      <c r="AU1581" s="232" t="s">
        <v>85</v>
      </c>
      <c r="AV1581" s="13" t="s">
        <v>85</v>
      </c>
      <c r="AW1581" s="13" t="s">
        <v>32</v>
      </c>
      <c r="AX1581" s="13" t="s">
        <v>83</v>
      </c>
      <c r="AY1581" s="232" t="s">
        <v>182</v>
      </c>
    </row>
    <row r="1582" spans="1:65" s="2" customFormat="1" ht="16.5" customHeight="1">
      <c r="A1582" s="34"/>
      <c r="B1582" s="35"/>
      <c r="C1582" s="208" t="s">
        <v>2438</v>
      </c>
      <c r="D1582" s="208" t="s">
        <v>184</v>
      </c>
      <c r="E1582" s="209" t="s">
        <v>2439</v>
      </c>
      <c r="F1582" s="210" t="s">
        <v>2440</v>
      </c>
      <c r="G1582" s="211" t="s">
        <v>414</v>
      </c>
      <c r="H1582" s="212">
        <v>1</v>
      </c>
      <c r="I1582" s="213"/>
      <c r="J1582" s="214">
        <f>ROUND(I1582*H1582,2)</f>
        <v>0</v>
      </c>
      <c r="K1582" s="210" t="s">
        <v>1</v>
      </c>
      <c r="L1582" s="39"/>
      <c r="M1582" s="215" t="s">
        <v>1</v>
      </c>
      <c r="N1582" s="216" t="s">
        <v>41</v>
      </c>
      <c r="O1582" s="71"/>
      <c r="P1582" s="217">
        <f>O1582*H1582</f>
        <v>0</v>
      </c>
      <c r="Q1582" s="217">
        <v>0</v>
      </c>
      <c r="R1582" s="217">
        <f>Q1582*H1582</f>
        <v>0</v>
      </c>
      <c r="S1582" s="217">
        <v>0</v>
      </c>
      <c r="T1582" s="218">
        <f>S1582*H1582</f>
        <v>0</v>
      </c>
      <c r="U1582" s="34"/>
      <c r="V1582" s="34"/>
      <c r="W1582" s="34"/>
      <c r="X1582" s="34"/>
      <c r="Y1582" s="34"/>
      <c r="Z1582" s="34"/>
      <c r="AA1582" s="34"/>
      <c r="AB1582" s="34"/>
      <c r="AC1582" s="34"/>
      <c r="AD1582" s="34"/>
      <c r="AE1582" s="34"/>
      <c r="AR1582" s="219" t="s">
        <v>275</v>
      </c>
      <c r="AT1582" s="219" t="s">
        <v>184</v>
      </c>
      <c r="AU1582" s="219" t="s">
        <v>85</v>
      </c>
      <c r="AY1582" s="17" t="s">
        <v>182</v>
      </c>
      <c r="BE1582" s="220">
        <f>IF(N1582="základní",J1582,0)</f>
        <v>0</v>
      </c>
      <c r="BF1582" s="220">
        <f>IF(N1582="snížená",J1582,0)</f>
        <v>0</v>
      </c>
      <c r="BG1582" s="220">
        <f>IF(N1582="zákl. přenesená",J1582,0)</f>
        <v>0</v>
      </c>
      <c r="BH1582" s="220">
        <f>IF(N1582="sníž. přenesená",J1582,0)</f>
        <v>0</v>
      </c>
      <c r="BI1582" s="220">
        <f>IF(N1582="nulová",J1582,0)</f>
        <v>0</v>
      </c>
      <c r="BJ1582" s="17" t="s">
        <v>83</v>
      </c>
      <c r="BK1582" s="220">
        <f>ROUND(I1582*H1582,2)</f>
        <v>0</v>
      </c>
      <c r="BL1582" s="17" t="s">
        <v>275</v>
      </c>
      <c r="BM1582" s="219" t="s">
        <v>2441</v>
      </c>
    </row>
    <row r="1583" spans="1:65" s="2" customFormat="1" ht="16.5" customHeight="1">
      <c r="A1583" s="34"/>
      <c r="B1583" s="35"/>
      <c r="C1583" s="208" t="s">
        <v>2442</v>
      </c>
      <c r="D1583" s="208" t="s">
        <v>184</v>
      </c>
      <c r="E1583" s="209" t="s">
        <v>2443</v>
      </c>
      <c r="F1583" s="210" t="s">
        <v>2444</v>
      </c>
      <c r="G1583" s="211" t="s">
        <v>360</v>
      </c>
      <c r="H1583" s="212">
        <v>9.6</v>
      </c>
      <c r="I1583" s="213"/>
      <c r="J1583" s="214">
        <f>ROUND(I1583*H1583,2)</f>
        <v>0</v>
      </c>
      <c r="K1583" s="210" t="s">
        <v>188</v>
      </c>
      <c r="L1583" s="39"/>
      <c r="M1583" s="215" t="s">
        <v>1</v>
      </c>
      <c r="N1583" s="216" t="s">
        <v>41</v>
      </c>
      <c r="O1583" s="71"/>
      <c r="P1583" s="217">
        <f>O1583*H1583</f>
        <v>0</v>
      </c>
      <c r="Q1583" s="217">
        <v>7.2999999999999996E-4</v>
      </c>
      <c r="R1583" s="217">
        <f>Q1583*H1583</f>
        <v>7.0079999999999995E-3</v>
      </c>
      <c r="S1583" s="217">
        <v>0</v>
      </c>
      <c r="T1583" s="218">
        <f>S1583*H1583</f>
        <v>0</v>
      </c>
      <c r="U1583" s="34"/>
      <c r="V1583" s="34"/>
      <c r="W1583" s="34"/>
      <c r="X1583" s="34"/>
      <c r="Y1583" s="34"/>
      <c r="Z1583" s="34"/>
      <c r="AA1583" s="34"/>
      <c r="AB1583" s="34"/>
      <c r="AC1583" s="34"/>
      <c r="AD1583" s="34"/>
      <c r="AE1583" s="34"/>
      <c r="AR1583" s="219" t="s">
        <v>275</v>
      </c>
      <c r="AT1583" s="219" t="s">
        <v>184</v>
      </c>
      <c r="AU1583" s="219" t="s">
        <v>85</v>
      </c>
      <c r="AY1583" s="17" t="s">
        <v>182</v>
      </c>
      <c r="BE1583" s="220">
        <f>IF(N1583="základní",J1583,0)</f>
        <v>0</v>
      </c>
      <c r="BF1583" s="220">
        <f>IF(N1583="snížená",J1583,0)</f>
        <v>0</v>
      </c>
      <c r="BG1583" s="220">
        <f>IF(N1583="zákl. přenesená",J1583,0)</f>
        <v>0</v>
      </c>
      <c r="BH1583" s="220">
        <f>IF(N1583="sníž. přenesená",J1583,0)</f>
        <v>0</v>
      </c>
      <c r="BI1583" s="220">
        <f>IF(N1583="nulová",J1583,0)</f>
        <v>0</v>
      </c>
      <c r="BJ1583" s="17" t="s">
        <v>83</v>
      </c>
      <c r="BK1583" s="220">
        <f>ROUND(I1583*H1583,2)</f>
        <v>0</v>
      </c>
      <c r="BL1583" s="17" t="s">
        <v>275</v>
      </c>
      <c r="BM1583" s="219" t="s">
        <v>2445</v>
      </c>
    </row>
    <row r="1584" spans="1:65" s="13" customFormat="1">
      <c r="B1584" s="221"/>
      <c r="C1584" s="222"/>
      <c r="D1584" s="223" t="s">
        <v>191</v>
      </c>
      <c r="E1584" s="224" t="s">
        <v>1</v>
      </c>
      <c r="F1584" s="225" t="s">
        <v>2446</v>
      </c>
      <c r="G1584" s="222"/>
      <c r="H1584" s="226">
        <v>9.6</v>
      </c>
      <c r="I1584" s="227"/>
      <c r="J1584" s="222"/>
      <c r="K1584" s="222"/>
      <c r="L1584" s="228"/>
      <c r="M1584" s="229"/>
      <c r="N1584" s="230"/>
      <c r="O1584" s="230"/>
      <c r="P1584" s="230"/>
      <c r="Q1584" s="230"/>
      <c r="R1584" s="230"/>
      <c r="S1584" s="230"/>
      <c r="T1584" s="231"/>
      <c r="AT1584" s="232" t="s">
        <v>191</v>
      </c>
      <c r="AU1584" s="232" t="s">
        <v>85</v>
      </c>
      <c r="AV1584" s="13" t="s">
        <v>85</v>
      </c>
      <c r="AW1584" s="13" t="s">
        <v>32</v>
      </c>
      <c r="AX1584" s="13" t="s">
        <v>83</v>
      </c>
      <c r="AY1584" s="232" t="s">
        <v>182</v>
      </c>
    </row>
    <row r="1585" spans="1:65" s="2" customFormat="1" ht="33" customHeight="1">
      <c r="A1585" s="34"/>
      <c r="B1585" s="35"/>
      <c r="C1585" s="208" t="s">
        <v>2447</v>
      </c>
      <c r="D1585" s="208" t="s">
        <v>184</v>
      </c>
      <c r="E1585" s="209" t="s">
        <v>2448</v>
      </c>
      <c r="F1585" s="210" t="s">
        <v>2449</v>
      </c>
      <c r="G1585" s="211" t="s">
        <v>2450</v>
      </c>
      <c r="H1585" s="212">
        <v>1</v>
      </c>
      <c r="I1585" s="213"/>
      <c r="J1585" s="214">
        <f>ROUND(I1585*H1585,2)</f>
        <v>0</v>
      </c>
      <c r="K1585" s="210" t="s">
        <v>1</v>
      </c>
      <c r="L1585" s="39"/>
      <c r="M1585" s="215" t="s">
        <v>1</v>
      </c>
      <c r="N1585" s="216" t="s">
        <v>41</v>
      </c>
      <c r="O1585" s="71"/>
      <c r="P1585" s="217">
        <f>O1585*H1585</f>
        <v>0</v>
      </c>
      <c r="Q1585" s="217">
        <v>0.05</v>
      </c>
      <c r="R1585" s="217">
        <f>Q1585*H1585</f>
        <v>0.05</v>
      </c>
      <c r="S1585" s="217">
        <v>0</v>
      </c>
      <c r="T1585" s="218">
        <f>S1585*H1585</f>
        <v>0</v>
      </c>
      <c r="U1585" s="34"/>
      <c r="V1585" s="34"/>
      <c r="W1585" s="34"/>
      <c r="X1585" s="34"/>
      <c r="Y1585" s="34"/>
      <c r="Z1585" s="34"/>
      <c r="AA1585" s="34"/>
      <c r="AB1585" s="34"/>
      <c r="AC1585" s="34"/>
      <c r="AD1585" s="34"/>
      <c r="AE1585" s="34"/>
      <c r="AR1585" s="219" t="s">
        <v>275</v>
      </c>
      <c r="AT1585" s="219" t="s">
        <v>184</v>
      </c>
      <c r="AU1585" s="219" t="s">
        <v>85</v>
      </c>
      <c r="AY1585" s="17" t="s">
        <v>182</v>
      </c>
      <c r="BE1585" s="220">
        <f>IF(N1585="základní",J1585,0)</f>
        <v>0</v>
      </c>
      <c r="BF1585" s="220">
        <f>IF(N1585="snížená",J1585,0)</f>
        <v>0</v>
      </c>
      <c r="BG1585" s="220">
        <f>IF(N1585="zákl. přenesená",J1585,0)</f>
        <v>0</v>
      </c>
      <c r="BH1585" s="220">
        <f>IF(N1585="sníž. přenesená",J1585,0)</f>
        <v>0</v>
      </c>
      <c r="BI1585" s="220">
        <f>IF(N1585="nulová",J1585,0)</f>
        <v>0</v>
      </c>
      <c r="BJ1585" s="17" t="s">
        <v>83</v>
      </c>
      <c r="BK1585" s="220">
        <f>ROUND(I1585*H1585,2)</f>
        <v>0</v>
      </c>
      <c r="BL1585" s="17" t="s">
        <v>275</v>
      </c>
      <c r="BM1585" s="219" t="s">
        <v>2451</v>
      </c>
    </row>
    <row r="1586" spans="1:65" s="2" customFormat="1" ht="21.75" customHeight="1">
      <c r="A1586" s="34"/>
      <c r="B1586" s="35"/>
      <c r="C1586" s="208" t="s">
        <v>2452</v>
      </c>
      <c r="D1586" s="208" t="s">
        <v>184</v>
      </c>
      <c r="E1586" s="209" t="s">
        <v>2453</v>
      </c>
      <c r="F1586" s="210" t="s">
        <v>2454</v>
      </c>
      <c r="G1586" s="211" t="s">
        <v>414</v>
      </c>
      <c r="H1586" s="212">
        <v>2</v>
      </c>
      <c r="I1586" s="213"/>
      <c r="J1586" s="214">
        <f>ROUND(I1586*H1586,2)</f>
        <v>0</v>
      </c>
      <c r="K1586" s="210" t="s">
        <v>1</v>
      </c>
      <c r="L1586" s="39"/>
      <c r="M1586" s="215" t="s">
        <v>1</v>
      </c>
      <c r="N1586" s="216" t="s">
        <v>41</v>
      </c>
      <c r="O1586" s="71"/>
      <c r="P1586" s="217">
        <f>O1586*H1586</f>
        <v>0</v>
      </c>
      <c r="Q1586" s="217">
        <v>3.5999999999999999E-3</v>
      </c>
      <c r="R1586" s="217">
        <f>Q1586*H1586</f>
        <v>7.1999999999999998E-3</v>
      </c>
      <c r="S1586" s="217">
        <v>0</v>
      </c>
      <c r="T1586" s="218">
        <f>S1586*H1586</f>
        <v>0</v>
      </c>
      <c r="U1586" s="34"/>
      <c r="V1586" s="34"/>
      <c r="W1586" s="34"/>
      <c r="X1586" s="34"/>
      <c r="Y1586" s="34"/>
      <c r="Z1586" s="34"/>
      <c r="AA1586" s="34"/>
      <c r="AB1586" s="34"/>
      <c r="AC1586" s="34"/>
      <c r="AD1586" s="34"/>
      <c r="AE1586" s="34"/>
      <c r="AR1586" s="219" t="s">
        <v>275</v>
      </c>
      <c r="AT1586" s="219" t="s">
        <v>184</v>
      </c>
      <c r="AU1586" s="219" t="s">
        <v>85</v>
      </c>
      <c r="AY1586" s="17" t="s">
        <v>182</v>
      </c>
      <c r="BE1586" s="220">
        <f>IF(N1586="základní",J1586,0)</f>
        <v>0</v>
      </c>
      <c r="BF1586" s="220">
        <f>IF(N1586="snížená",J1586,0)</f>
        <v>0</v>
      </c>
      <c r="BG1586" s="220">
        <f>IF(N1586="zákl. přenesená",J1586,0)</f>
        <v>0</v>
      </c>
      <c r="BH1586" s="220">
        <f>IF(N1586="sníž. přenesená",J1586,0)</f>
        <v>0</v>
      </c>
      <c r="BI1586" s="220">
        <f>IF(N1586="nulová",J1586,0)</f>
        <v>0</v>
      </c>
      <c r="BJ1586" s="17" t="s">
        <v>83</v>
      </c>
      <c r="BK1586" s="220">
        <f>ROUND(I1586*H1586,2)</f>
        <v>0</v>
      </c>
      <c r="BL1586" s="17" t="s">
        <v>275</v>
      </c>
      <c r="BM1586" s="219" t="s">
        <v>2455</v>
      </c>
    </row>
    <row r="1587" spans="1:65" s="13" customFormat="1">
      <c r="B1587" s="221"/>
      <c r="C1587" s="222"/>
      <c r="D1587" s="223" t="s">
        <v>191</v>
      </c>
      <c r="E1587" s="224" t="s">
        <v>1</v>
      </c>
      <c r="F1587" s="225" t="s">
        <v>85</v>
      </c>
      <c r="G1587" s="222"/>
      <c r="H1587" s="226">
        <v>2</v>
      </c>
      <c r="I1587" s="227"/>
      <c r="J1587" s="222"/>
      <c r="K1587" s="222"/>
      <c r="L1587" s="228"/>
      <c r="M1587" s="229"/>
      <c r="N1587" s="230"/>
      <c r="O1587" s="230"/>
      <c r="P1587" s="230"/>
      <c r="Q1587" s="230"/>
      <c r="R1587" s="230"/>
      <c r="S1587" s="230"/>
      <c r="T1587" s="231"/>
      <c r="AT1587" s="232" t="s">
        <v>191</v>
      </c>
      <c r="AU1587" s="232" t="s">
        <v>85</v>
      </c>
      <c r="AV1587" s="13" t="s">
        <v>85</v>
      </c>
      <c r="AW1587" s="13" t="s">
        <v>32</v>
      </c>
      <c r="AX1587" s="13" t="s">
        <v>83</v>
      </c>
      <c r="AY1587" s="232" t="s">
        <v>182</v>
      </c>
    </row>
    <row r="1588" spans="1:65" s="2" customFormat="1" ht="33" customHeight="1">
      <c r="A1588" s="34"/>
      <c r="B1588" s="35"/>
      <c r="C1588" s="208" t="s">
        <v>2456</v>
      </c>
      <c r="D1588" s="208" t="s">
        <v>184</v>
      </c>
      <c r="E1588" s="209" t="s">
        <v>2457</v>
      </c>
      <c r="F1588" s="210" t="s">
        <v>2458</v>
      </c>
      <c r="G1588" s="211" t="s">
        <v>360</v>
      </c>
      <c r="H1588" s="212">
        <v>4.5999999999999996</v>
      </c>
      <c r="I1588" s="213"/>
      <c r="J1588" s="214">
        <f>ROUND(I1588*H1588,2)</f>
        <v>0</v>
      </c>
      <c r="K1588" s="210" t="s">
        <v>1</v>
      </c>
      <c r="L1588" s="39"/>
      <c r="M1588" s="215" t="s">
        <v>1</v>
      </c>
      <c r="N1588" s="216" t="s">
        <v>41</v>
      </c>
      <c r="O1588" s="71"/>
      <c r="P1588" s="217">
        <f>O1588*H1588</f>
        <v>0</v>
      </c>
      <c r="Q1588" s="217">
        <v>2.0100000000000001E-3</v>
      </c>
      <c r="R1588" s="217">
        <f>Q1588*H1588</f>
        <v>9.245999999999999E-3</v>
      </c>
      <c r="S1588" s="217">
        <v>0</v>
      </c>
      <c r="T1588" s="218">
        <f>S1588*H1588</f>
        <v>0</v>
      </c>
      <c r="U1588" s="34"/>
      <c r="V1588" s="34"/>
      <c r="W1588" s="34"/>
      <c r="X1588" s="34"/>
      <c r="Y1588" s="34"/>
      <c r="Z1588" s="34"/>
      <c r="AA1588" s="34"/>
      <c r="AB1588" s="34"/>
      <c r="AC1588" s="34"/>
      <c r="AD1588" s="34"/>
      <c r="AE1588" s="34"/>
      <c r="AR1588" s="219" t="s">
        <v>275</v>
      </c>
      <c r="AT1588" s="219" t="s">
        <v>184</v>
      </c>
      <c r="AU1588" s="219" t="s">
        <v>85</v>
      </c>
      <c r="AY1588" s="17" t="s">
        <v>182</v>
      </c>
      <c r="BE1588" s="220">
        <f>IF(N1588="základní",J1588,0)</f>
        <v>0</v>
      </c>
      <c r="BF1588" s="220">
        <f>IF(N1588="snížená",J1588,0)</f>
        <v>0</v>
      </c>
      <c r="BG1588" s="220">
        <f>IF(N1588="zákl. přenesená",J1588,0)</f>
        <v>0</v>
      </c>
      <c r="BH1588" s="220">
        <f>IF(N1588="sníž. přenesená",J1588,0)</f>
        <v>0</v>
      </c>
      <c r="BI1588" s="220">
        <f>IF(N1588="nulová",J1588,0)</f>
        <v>0</v>
      </c>
      <c r="BJ1588" s="17" t="s">
        <v>83</v>
      </c>
      <c r="BK1588" s="220">
        <f>ROUND(I1588*H1588,2)</f>
        <v>0</v>
      </c>
      <c r="BL1588" s="17" t="s">
        <v>275</v>
      </c>
      <c r="BM1588" s="219" t="s">
        <v>2459</v>
      </c>
    </row>
    <row r="1589" spans="1:65" s="2" customFormat="1" ht="33" customHeight="1">
      <c r="A1589" s="34"/>
      <c r="B1589" s="35"/>
      <c r="C1589" s="208" t="s">
        <v>2460</v>
      </c>
      <c r="D1589" s="208" t="s">
        <v>184</v>
      </c>
      <c r="E1589" s="209" t="s">
        <v>2461</v>
      </c>
      <c r="F1589" s="210" t="s">
        <v>2462</v>
      </c>
      <c r="G1589" s="211" t="s">
        <v>360</v>
      </c>
      <c r="H1589" s="212">
        <v>13.4</v>
      </c>
      <c r="I1589" s="213"/>
      <c r="J1589" s="214">
        <f>ROUND(I1589*H1589,2)</f>
        <v>0</v>
      </c>
      <c r="K1589" s="210" t="s">
        <v>1</v>
      </c>
      <c r="L1589" s="39"/>
      <c r="M1589" s="215" t="s">
        <v>1</v>
      </c>
      <c r="N1589" s="216" t="s">
        <v>41</v>
      </c>
      <c r="O1589" s="71"/>
      <c r="P1589" s="217">
        <f>O1589*H1589</f>
        <v>0</v>
      </c>
      <c r="Q1589" s="217">
        <v>2.0100000000000001E-3</v>
      </c>
      <c r="R1589" s="217">
        <f>Q1589*H1589</f>
        <v>2.6934000000000003E-2</v>
      </c>
      <c r="S1589" s="217">
        <v>0</v>
      </c>
      <c r="T1589" s="218">
        <f>S1589*H1589</f>
        <v>0</v>
      </c>
      <c r="U1589" s="34"/>
      <c r="V1589" s="34"/>
      <c r="W1589" s="34"/>
      <c r="X1589" s="34"/>
      <c r="Y1589" s="34"/>
      <c r="Z1589" s="34"/>
      <c r="AA1589" s="34"/>
      <c r="AB1589" s="34"/>
      <c r="AC1589" s="34"/>
      <c r="AD1589" s="34"/>
      <c r="AE1589" s="34"/>
      <c r="AR1589" s="219" t="s">
        <v>275</v>
      </c>
      <c r="AT1589" s="219" t="s">
        <v>184</v>
      </c>
      <c r="AU1589" s="219" t="s">
        <v>85</v>
      </c>
      <c r="AY1589" s="17" t="s">
        <v>182</v>
      </c>
      <c r="BE1589" s="220">
        <f>IF(N1589="základní",J1589,0)</f>
        <v>0</v>
      </c>
      <c r="BF1589" s="220">
        <f>IF(N1589="snížená",J1589,0)</f>
        <v>0</v>
      </c>
      <c r="BG1589" s="220">
        <f>IF(N1589="zákl. přenesená",J1589,0)</f>
        <v>0</v>
      </c>
      <c r="BH1589" s="220">
        <f>IF(N1589="sníž. přenesená",J1589,0)</f>
        <v>0</v>
      </c>
      <c r="BI1589" s="220">
        <f>IF(N1589="nulová",J1589,0)</f>
        <v>0</v>
      </c>
      <c r="BJ1589" s="17" t="s">
        <v>83</v>
      </c>
      <c r="BK1589" s="220">
        <f>ROUND(I1589*H1589,2)</f>
        <v>0</v>
      </c>
      <c r="BL1589" s="17" t="s">
        <v>275</v>
      </c>
      <c r="BM1589" s="219" t="s">
        <v>2463</v>
      </c>
    </row>
    <row r="1590" spans="1:65" s="13" customFormat="1">
      <c r="B1590" s="221"/>
      <c r="C1590" s="222"/>
      <c r="D1590" s="223" t="s">
        <v>191</v>
      </c>
      <c r="E1590" s="224" t="s">
        <v>1</v>
      </c>
      <c r="F1590" s="225" t="s">
        <v>2464</v>
      </c>
      <c r="G1590" s="222"/>
      <c r="H1590" s="226">
        <v>13.4</v>
      </c>
      <c r="I1590" s="227"/>
      <c r="J1590" s="222"/>
      <c r="K1590" s="222"/>
      <c r="L1590" s="228"/>
      <c r="M1590" s="229"/>
      <c r="N1590" s="230"/>
      <c r="O1590" s="230"/>
      <c r="P1590" s="230"/>
      <c r="Q1590" s="230"/>
      <c r="R1590" s="230"/>
      <c r="S1590" s="230"/>
      <c r="T1590" s="231"/>
      <c r="AT1590" s="232" t="s">
        <v>191</v>
      </c>
      <c r="AU1590" s="232" t="s">
        <v>85</v>
      </c>
      <c r="AV1590" s="13" t="s">
        <v>85</v>
      </c>
      <c r="AW1590" s="13" t="s">
        <v>32</v>
      </c>
      <c r="AX1590" s="13" t="s">
        <v>83</v>
      </c>
      <c r="AY1590" s="232" t="s">
        <v>182</v>
      </c>
    </row>
    <row r="1591" spans="1:65" s="2" customFormat="1" ht="33" customHeight="1">
      <c r="A1591" s="34"/>
      <c r="B1591" s="35"/>
      <c r="C1591" s="208" t="s">
        <v>2465</v>
      </c>
      <c r="D1591" s="208" t="s">
        <v>184</v>
      </c>
      <c r="E1591" s="209" t="s">
        <v>2466</v>
      </c>
      <c r="F1591" s="210" t="s">
        <v>2467</v>
      </c>
      <c r="G1591" s="211" t="s">
        <v>2086</v>
      </c>
      <c r="H1591" s="212">
        <v>12</v>
      </c>
      <c r="I1591" s="213"/>
      <c r="J1591" s="214">
        <f>ROUND(I1591*H1591,2)</f>
        <v>0</v>
      </c>
      <c r="K1591" s="210" t="s">
        <v>1</v>
      </c>
      <c r="L1591" s="39"/>
      <c r="M1591" s="215" t="s">
        <v>1</v>
      </c>
      <c r="N1591" s="216" t="s">
        <v>41</v>
      </c>
      <c r="O1591" s="71"/>
      <c r="P1591" s="217">
        <f>O1591*H1591</f>
        <v>0</v>
      </c>
      <c r="Q1591" s="217">
        <v>2.0100000000000001E-3</v>
      </c>
      <c r="R1591" s="217">
        <f>Q1591*H1591</f>
        <v>2.4120000000000003E-2</v>
      </c>
      <c r="S1591" s="217">
        <v>0</v>
      </c>
      <c r="T1591" s="218">
        <f>S1591*H1591</f>
        <v>0</v>
      </c>
      <c r="U1591" s="34"/>
      <c r="V1591" s="34"/>
      <c r="W1591" s="34"/>
      <c r="X1591" s="34"/>
      <c r="Y1591" s="34"/>
      <c r="Z1591" s="34"/>
      <c r="AA1591" s="34"/>
      <c r="AB1591" s="34"/>
      <c r="AC1591" s="34"/>
      <c r="AD1591" s="34"/>
      <c r="AE1591" s="34"/>
      <c r="AR1591" s="219" t="s">
        <v>275</v>
      </c>
      <c r="AT1591" s="219" t="s">
        <v>184</v>
      </c>
      <c r="AU1591" s="219" t="s">
        <v>85</v>
      </c>
      <c r="AY1591" s="17" t="s">
        <v>182</v>
      </c>
      <c r="BE1591" s="220">
        <f>IF(N1591="základní",J1591,0)</f>
        <v>0</v>
      </c>
      <c r="BF1591" s="220">
        <f>IF(N1591="snížená",J1591,0)</f>
        <v>0</v>
      </c>
      <c r="BG1591" s="220">
        <f>IF(N1591="zákl. přenesená",J1591,0)</f>
        <v>0</v>
      </c>
      <c r="BH1591" s="220">
        <f>IF(N1591="sníž. přenesená",J1591,0)</f>
        <v>0</v>
      </c>
      <c r="BI1591" s="220">
        <f>IF(N1591="nulová",J1591,0)</f>
        <v>0</v>
      </c>
      <c r="BJ1591" s="17" t="s">
        <v>83</v>
      </c>
      <c r="BK1591" s="220">
        <f>ROUND(I1591*H1591,2)</f>
        <v>0</v>
      </c>
      <c r="BL1591" s="17" t="s">
        <v>275</v>
      </c>
      <c r="BM1591" s="219" t="s">
        <v>2468</v>
      </c>
    </row>
    <row r="1592" spans="1:65" s="2" customFormat="1" ht="21.75" customHeight="1">
      <c r="A1592" s="34"/>
      <c r="B1592" s="35"/>
      <c r="C1592" s="208" t="s">
        <v>2469</v>
      </c>
      <c r="D1592" s="208" t="s">
        <v>184</v>
      </c>
      <c r="E1592" s="209" t="s">
        <v>2470</v>
      </c>
      <c r="F1592" s="210" t="s">
        <v>2471</v>
      </c>
      <c r="G1592" s="211" t="s">
        <v>2086</v>
      </c>
      <c r="H1592" s="212">
        <v>7</v>
      </c>
      <c r="I1592" s="213"/>
      <c r="J1592" s="214">
        <f>ROUND(I1592*H1592,2)</f>
        <v>0</v>
      </c>
      <c r="K1592" s="210" t="s">
        <v>1</v>
      </c>
      <c r="L1592" s="39"/>
      <c r="M1592" s="215" t="s">
        <v>1</v>
      </c>
      <c r="N1592" s="216" t="s">
        <v>41</v>
      </c>
      <c r="O1592" s="71"/>
      <c r="P1592" s="217">
        <f>O1592*H1592</f>
        <v>0</v>
      </c>
      <c r="Q1592" s="217">
        <v>2.0100000000000001E-3</v>
      </c>
      <c r="R1592" s="217">
        <f>Q1592*H1592</f>
        <v>1.4070000000000001E-2</v>
      </c>
      <c r="S1592" s="217">
        <v>0</v>
      </c>
      <c r="T1592" s="218">
        <f>S1592*H1592</f>
        <v>0</v>
      </c>
      <c r="U1592" s="34"/>
      <c r="V1592" s="34"/>
      <c r="W1592" s="34"/>
      <c r="X1592" s="34"/>
      <c r="Y1592" s="34"/>
      <c r="Z1592" s="34"/>
      <c r="AA1592" s="34"/>
      <c r="AB1592" s="34"/>
      <c r="AC1592" s="34"/>
      <c r="AD1592" s="34"/>
      <c r="AE1592" s="34"/>
      <c r="AR1592" s="219" t="s">
        <v>275</v>
      </c>
      <c r="AT1592" s="219" t="s">
        <v>184</v>
      </c>
      <c r="AU1592" s="219" t="s">
        <v>85</v>
      </c>
      <c r="AY1592" s="17" t="s">
        <v>182</v>
      </c>
      <c r="BE1592" s="220">
        <f>IF(N1592="základní",J1592,0)</f>
        <v>0</v>
      </c>
      <c r="BF1592" s="220">
        <f>IF(N1592="snížená",J1592,0)</f>
        <v>0</v>
      </c>
      <c r="BG1592" s="220">
        <f>IF(N1592="zákl. přenesená",J1592,0)</f>
        <v>0</v>
      </c>
      <c r="BH1592" s="220">
        <f>IF(N1592="sníž. přenesená",J1592,0)</f>
        <v>0</v>
      </c>
      <c r="BI1592" s="220">
        <f>IF(N1592="nulová",J1592,0)</f>
        <v>0</v>
      </c>
      <c r="BJ1592" s="17" t="s">
        <v>83</v>
      </c>
      <c r="BK1592" s="220">
        <f>ROUND(I1592*H1592,2)</f>
        <v>0</v>
      </c>
      <c r="BL1592" s="17" t="s">
        <v>275</v>
      </c>
      <c r="BM1592" s="219" t="s">
        <v>2472</v>
      </c>
    </row>
    <row r="1593" spans="1:65" s="2" customFormat="1" ht="33" customHeight="1">
      <c r="A1593" s="34"/>
      <c r="B1593" s="35"/>
      <c r="C1593" s="208" t="s">
        <v>2473</v>
      </c>
      <c r="D1593" s="208" t="s">
        <v>184</v>
      </c>
      <c r="E1593" s="209" t="s">
        <v>2474</v>
      </c>
      <c r="F1593" s="210" t="s">
        <v>2475</v>
      </c>
      <c r="G1593" s="211" t="s">
        <v>2086</v>
      </c>
      <c r="H1593" s="212">
        <v>5</v>
      </c>
      <c r="I1593" s="213"/>
      <c r="J1593" s="214">
        <f>ROUND(I1593*H1593,2)</f>
        <v>0</v>
      </c>
      <c r="K1593" s="210" t="s">
        <v>1</v>
      </c>
      <c r="L1593" s="39"/>
      <c r="M1593" s="215" t="s">
        <v>1</v>
      </c>
      <c r="N1593" s="216" t="s">
        <v>41</v>
      </c>
      <c r="O1593" s="71"/>
      <c r="P1593" s="217">
        <f>O1593*H1593</f>
        <v>0</v>
      </c>
      <c r="Q1593" s="217">
        <v>2.0100000000000001E-3</v>
      </c>
      <c r="R1593" s="217">
        <f>Q1593*H1593</f>
        <v>1.005E-2</v>
      </c>
      <c r="S1593" s="217">
        <v>0</v>
      </c>
      <c r="T1593" s="218">
        <f>S1593*H1593</f>
        <v>0</v>
      </c>
      <c r="U1593" s="34"/>
      <c r="V1593" s="34"/>
      <c r="W1593" s="34"/>
      <c r="X1593" s="34"/>
      <c r="Y1593" s="34"/>
      <c r="Z1593" s="34"/>
      <c r="AA1593" s="34"/>
      <c r="AB1593" s="34"/>
      <c r="AC1593" s="34"/>
      <c r="AD1593" s="34"/>
      <c r="AE1593" s="34"/>
      <c r="AR1593" s="219" t="s">
        <v>275</v>
      </c>
      <c r="AT1593" s="219" t="s">
        <v>184</v>
      </c>
      <c r="AU1593" s="219" t="s">
        <v>85</v>
      </c>
      <c r="AY1593" s="17" t="s">
        <v>182</v>
      </c>
      <c r="BE1593" s="220">
        <f>IF(N1593="základní",J1593,0)</f>
        <v>0</v>
      </c>
      <c r="BF1593" s="220">
        <f>IF(N1593="snížená",J1593,0)</f>
        <v>0</v>
      </c>
      <c r="BG1593" s="220">
        <f>IF(N1593="zákl. přenesená",J1593,0)</f>
        <v>0</v>
      </c>
      <c r="BH1593" s="220">
        <f>IF(N1593="sníž. přenesená",J1593,0)</f>
        <v>0</v>
      </c>
      <c r="BI1593" s="220">
        <f>IF(N1593="nulová",J1593,0)</f>
        <v>0</v>
      </c>
      <c r="BJ1593" s="17" t="s">
        <v>83</v>
      </c>
      <c r="BK1593" s="220">
        <f>ROUND(I1593*H1593,2)</f>
        <v>0</v>
      </c>
      <c r="BL1593" s="17" t="s">
        <v>275</v>
      </c>
      <c r="BM1593" s="219" t="s">
        <v>2476</v>
      </c>
    </row>
    <row r="1594" spans="1:65" s="2" customFormat="1" ht="33" customHeight="1">
      <c r="A1594" s="34"/>
      <c r="B1594" s="35"/>
      <c r="C1594" s="208" t="s">
        <v>2477</v>
      </c>
      <c r="D1594" s="208" t="s">
        <v>184</v>
      </c>
      <c r="E1594" s="209" t="s">
        <v>2478</v>
      </c>
      <c r="F1594" s="210" t="s">
        <v>2479</v>
      </c>
      <c r="G1594" s="211" t="s">
        <v>2480</v>
      </c>
      <c r="H1594" s="212">
        <v>10</v>
      </c>
      <c r="I1594" s="213"/>
      <c r="J1594" s="214">
        <f>ROUND(I1594*H1594,2)</f>
        <v>0</v>
      </c>
      <c r="K1594" s="210" t="s">
        <v>1</v>
      </c>
      <c r="L1594" s="39"/>
      <c r="M1594" s="215" t="s">
        <v>1</v>
      </c>
      <c r="N1594" s="216" t="s">
        <v>41</v>
      </c>
      <c r="O1594" s="71"/>
      <c r="P1594" s="217">
        <f>O1594*H1594</f>
        <v>0</v>
      </c>
      <c r="Q1594" s="217">
        <v>2.0100000000000001E-3</v>
      </c>
      <c r="R1594" s="217">
        <f>Q1594*H1594</f>
        <v>2.01E-2</v>
      </c>
      <c r="S1594" s="217">
        <v>0</v>
      </c>
      <c r="T1594" s="218">
        <f>S1594*H1594</f>
        <v>0</v>
      </c>
      <c r="U1594" s="34"/>
      <c r="V1594" s="34"/>
      <c r="W1594" s="34"/>
      <c r="X1594" s="34"/>
      <c r="Y1594" s="34"/>
      <c r="Z1594" s="34"/>
      <c r="AA1594" s="34"/>
      <c r="AB1594" s="34"/>
      <c r="AC1594" s="34"/>
      <c r="AD1594" s="34"/>
      <c r="AE1594" s="34"/>
      <c r="AR1594" s="219" t="s">
        <v>275</v>
      </c>
      <c r="AT1594" s="219" t="s">
        <v>184</v>
      </c>
      <c r="AU1594" s="219" t="s">
        <v>85</v>
      </c>
      <c r="AY1594" s="17" t="s">
        <v>182</v>
      </c>
      <c r="BE1594" s="220">
        <f>IF(N1594="základní",J1594,0)</f>
        <v>0</v>
      </c>
      <c r="BF1594" s="220">
        <f>IF(N1594="snížená",J1594,0)</f>
        <v>0</v>
      </c>
      <c r="BG1594" s="220">
        <f>IF(N1594="zákl. přenesená",J1594,0)</f>
        <v>0</v>
      </c>
      <c r="BH1594" s="220">
        <f>IF(N1594="sníž. přenesená",J1594,0)</f>
        <v>0</v>
      </c>
      <c r="BI1594" s="220">
        <f>IF(N1594="nulová",J1594,0)</f>
        <v>0</v>
      </c>
      <c r="BJ1594" s="17" t="s">
        <v>83</v>
      </c>
      <c r="BK1594" s="220">
        <f>ROUND(I1594*H1594,2)</f>
        <v>0</v>
      </c>
      <c r="BL1594" s="17" t="s">
        <v>275</v>
      </c>
      <c r="BM1594" s="219" t="s">
        <v>2481</v>
      </c>
    </row>
    <row r="1595" spans="1:65" s="13" customFormat="1">
      <c r="B1595" s="221"/>
      <c r="C1595" s="222"/>
      <c r="D1595" s="223" t="s">
        <v>191</v>
      </c>
      <c r="E1595" s="224" t="s">
        <v>1</v>
      </c>
      <c r="F1595" s="225" t="s">
        <v>2482</v>
      </c>
      <c r="G1595" s="222"/>
      <c r="H1595" s="226">
        <v>10</v>
      </c>
      <c r="I1595" s="227"/>
      <c r="J1595" s="222"/>
      <c r="K1595" s="222"/>
      <c r="L1595" s="228"/>
      <c r="M1595" s="229"/>
      <c r="N1595" s="230"/>
      <c r="O1595" s="230"/>
      <c r="P1595" s="230"/>
      <c r="Q1595" s="230"/>
      <c r="R1595" s="230"/>
      <c r="S1595" s="230"/>
      <c r="T1595" s="231"/>
      <c r="AT1595" s="232" t="s">
        <v>191</v>
      </c>
      <c r="AU1595" s="232" t="s">
        <v>85</v>
      </c>
      <c r="AV1595" s="13" t="s">
        <v>85</v>
      </c>
      <c r="AW1595" s="13" t="s">
        <v>32</v>
      </c>
      <c r="AX1595" s="13" t="s">
        <v>83</v>
      </c>
      <c r="AY1595" s="232" t="s">
        <v>182</v>
      </c>
    </row>
    <row r="1596" spans="1:65" s="2" customFormat="1" ht="16.5" customHeight="1">
      <c r="A1596" s="34"/>
      <c r="B1596" s="35"/>
      <c r="C1596" s="208" t="s">
        <v>2483</v>
      </c>
      <c r="D1596" s="208" t="s">
        <v>184</v>
      </c>
      <c r="E1596" s="209" t="s">
        <v>2484</v>
      </c>
      <c r="F1596" s="210" t="s">
        <v>2485</v>
      </c>
      <c r="G1596" s="211" t="s">
        <v>360</v>
      </c>
      <c r="H1596" s="212">
        <v>4.9000000000000004</v>
      </c>
      <c r="I1596" s="213"/>
      <c r="J1596" s="214">
        <f>ROUND(I1596*H1596,2)</f>
        <v>0</v>
      </c>
      <c r="K1596" s="210" t="s">
        <v>188</v>
      </c>
      <c r="L1596" s="39"/>
      <c r="M1596" s="215" t="s">
        <v>1</v>
      </c>
      <c r="N1596" s="216" t="s">
        <v>41</v>
      </c>
      <c r="O1596" s="71"/>
      <c r="P1596" s="217">
        <f>O1596*H1596</f>
        <v>0</v>
      </c>
      <c r="Q1596" s="217">
        <v>3.15E-3</v>
      </c>
      <c r="R1596" s="217">
        <f>Q1596*H1596</f>
        <v>1.5435000000000001E-2</v>
      </c>
      <c r="S1596" s="217">
        <v>0</v>
      </c>
      <c r="T1596" s="218">
        <f>S1596*H1596</f>
        <v>0</v>
      </c>
      <c r="U1596" s="34"/>
      <c r="V1596" s="34"/>
      <c r="W1596" s="34"/>
      <c r="X1596" s="34"/>
      <c r="Y1596" s="34"/>
      <c r="Z1596" s="34"/>
      <c r="AA1596" s="34"/>
      <c r="AB1596" s="34"/>
      <c r="AC1596" s="34"/>
      <c r="AD1596" s="34"/>
      <c r="AE1596" s="34"/>
      <c r="AR1596" s="219" t="s">
        <v>275</v>
      </c>
      <c r="AT1596" s="219" t="s">
        <v>184</v>
      </c>
      <c r="AU1596" s="219" t="s">
        <v>85</v>
      </c>
      <c r="AY1596" s="17" t="s">
        <v>182</v>
      </c>
      <c r="BE1596" s="220">
        <f>IF(N1596="základní",J1596,0)</f>
        <v>0</v>
      </c>
      <c r="BF1596" s="220">
        <f>IF(N1596="snížená",J1596,0)</f>
        <v>0</v>
      </c>
      <c r="BG1596" s="220">
        <f>IF(N1596="zákl. přenesená",J1596,0)</f>
        <v>0</v>
      </c>
      <c r="BH1596" s="220">
        <f>IF(N1596="sníž. přenesená",J1596,0)</f>
        <v>0</v>
      </c>
      <c r="BI1596" s="220">
        <f>IF(N1596="nulová",J1596,0)</f>
        <v>0</v>
      </c>
      <c r="BJ1596" s="17" t="s">
        <v>83</v>
      </c>
      <c r="BK1596" s="220">
        <f>ROUND(I1596*H1596,2)</f>
        <v>0</v>
      </c>
      <c r="BL1596" s="17" t="s">
        <v>275</v>
      </c>
      <c r="BM1596" s="219" t="s">
        <v>2486</v>
      </c>
    </row>
    <row r="1597" spans="1:65" s="13" customFormat="1">
      <c r="B1597" s="221"/>
      <c r="C1597" s="222"/>
      <c r="D1597" s="223" t="s">
        <v>191</v>
      </c>
      <c r="E1597" s="224" t="s">
        <v>1</v>
      </c>
      <c r="F1597" s="225" t="s">
        <v>2487</v>
      </c>
      <c r="G1597" s="222"/>
      <c r="H1597" s="226">
        <v>4.9000000000000004</v>
      </c>
      <c r="I1597" s="227"/>
      <c r="J1597" s="222"/>
      <c r="K1597" s="222"/>
      <c r="L1597" s="228"/>
      <c r="M1597" s="229"/>
      <c r="N1597" s="230"/>
      <c r="O1597" s="230"/>
      <c r="P1597" s="230"/>
      <c r="Q1597" s="230"/>
      <c r="R1597" s="230"/>
      <c r="S1597" s="230"/>
      <c r="T1597" s="231"/>
      <c r="AT1597" s="232" t="s">
        <v>191</v>
      </c>
      <c r="AU1597" s="232" t="s">
        <v>85</v>
      </c>
      <c r="AV1597" s="13" t="s">
        <v>85</v>
      </c>
      <c r="AW1597" s="13" t="s">
        <v>32</v>
      </c>
      <c r="AX1597" s="13" t="s">
        <v>83</v>
      </c>
      <c r="AY1597" s="232" t="s">
        <v>182</v>
      </c>
    </row>
    <row r="1598" spans="1:65" s="2" customFormat="1" ht="16.5" customHeight="1">
      <c r="A1598" s="34"/>
      <c r="B1598" s="35"/>
      <c r="C1598" s="208" t="s">
        <v>2488</v>
      </c>
      <c r="D1598" s="208" t="s">
        <v>184</v>
      </c>
      <c r="E1598" s="209" t="s">
        <v>2489</v>
      </c>
      <c r="F1598" s="210" t="s">
        <v>2490</v>
      </c>
      <c r="G1598" s="211" t="s">
        <v>360</v>
      </c>
      <c r="H1598" s="212">
        <v>2.7</v>
      </c>
      <c r="I1598" s="213"/>
      <c r="J1598" s="214">
        <f>ROUND(I1598*H1598,2)</f>
        <v>0</v>
      </c>
      <c r="K1598" s="210" t="s">
        <v>188</v>
      </c>
      <c r="L1598" s="39"/>
      <c r="M1598" s="215" t="s">
        <v>1</v>
      </c>
      <c r="N1598" s="216" t="s">
        <v>41</v>
      </c>
      <c r="O1598" s="71"/>
      <c r="P1598" s="217">
        <f>O1598*H1598</f>
        <v>0</v>
      </c>
      <c r="Q1598" s="217">
        <v>1.2099999999999999E-3</v>
      </c>
      <c r="R1598" s="217">
        <f>Q1598*H1598</f>
        <v>3.2669999999999999E-3</v>
      </c>
      <c r="S1598" s="217">
        <v>0</v>
      </c>
      <c r="T1598" s="218">
        <f>S1598*H1598</f>
        <v>0</v>
      </c>
      <c r="U1598" s="34"/>
      <c r="V1598" s="34"/>
      <c r="W1598" s="34"/>
      <c r="X1598" s="34"/>
      <c r="Y1598" s="34"/>
      <c r="Z1598" s="34"/>
      <c r="AA1598" s="34"/>
      <c r="AB1598" s="34"/>
      <c r="AC1598" s="34"/>
      <c r="AD1598" s="34"/>
      <c r="AE1598" s="34"/>
      <c r="AR1598" s="219" t="s">
        <v>275</v>
      </c>
      <c r="AT1598" s="219" t="s">
        <v>184</v>
      </c>
      <c r="AU1598" s="219" t="s">
        <v>85</v>
      </c>
      <c r="AY1598" s="17" t="s">
        <v>182</v>
      </c>
      <c r="BE1598" s="220">
        <f>IF(N1598="základní",J1598,0)</f>
        <v>0</v>
      </c>
      <c r="BF1598" s="220">
        <f>IF(N1598="snížená",J1598,0)</f>
        <v>0</v>
      </c>
      <c r="BG1598" s="220">
        <f>IF(N1598="zákl. přenesená",J1598,0)</f>
        <v>0</v>
      </c>
      <c r="BH1598" s="220">
        <f>IF(N1598="sníž. přenesená",J1598,0)</f>
        <v>0</v>
      </c>
      <c r="BI1598" s="220">
        <f>IF(N1598="nulová",J1598,0)</f>
        <v>0</v>
      </c>
      <c r="BJ1598" s="17" t="s">
        <v>83</v>
      </c>
      <c r="BK1598" s="220">
        <f>ROUND(I1598*H1598,2)</f>
        <v>0</v>
      </c>
      <c r="BL1598" s="17" t="s">
        <v>275</v>
      </c>
      <c r="BM1598" s="219" t="s">
        <v>2491</v>
      </c>
    </row>
    <row r="1599" spans="1:65" s="13" customFormat="1">
      <c r="B1599" s="221"/>
      <c r="C1599" s="222"/>
      <c r="D1599" s="223" t="s">
        <v>191</v>
      </c>
      <c r="E1599" s="224" t="s">
        <v>1</v>
      </c>
      <c r="F1599" s="225" t="s">
        <v>2492</v>
      </c>
      <c r="G1599" s="222"/>
      <c r="H1599" s="226">
        <v>2.7</v>
      </c>
      <c r="I1599" s="227"/>
      <c r="J1599" s="222"/>
      <c r="K1599" s="222"/>
      <c r="L1599" s="228"/>
      <c r="M1599" s="229"/>
      <c r="N1599" s="230"/>
      <c r="O1599" s="230"/>
      <c r="P1599" s="230"/>
      <c r="Q1599" s="230"/>
      <c r="R1599" s="230"/>
      <c r="S1599" s="230"/>
      <c r="T1599" s="231"/>
      <c r="AT1599" s="232" t="s">
        <v>191</v>
      </c>
      <c r="AU1599" s="232" t="s">
        <v>85</v>
      </c>
      <c r="AV1599" s="13" t="s">
        <v>85</v>
      </c>
      <c r="AW1599" s="13" t="s">
        <v>32</v>
      </c>
      <c r="AX1599" s="13" t="s">
        <v>83</v>
      </c>
      <c r="AY1599" s="232" t="s">
        <v>182</v>
      </c>
    </row>
    <row r="1600" spans="1:65" s="2" customFormat="1" ht="16.5" customHeight="1">
      <c r="A1600" s="34"/>
      <c r="B1600" s="35"/>
      <c r="C1600" s="208" t="s">
        <v>2493</v>
      </c>
      <c r="D1600" s="208" t="s">
        <v>184</v>
      </c>
      <c r="E1600" s="209" t="s">
        <v>2494</v>
      </c>
      <c r="F1600" s="210" t="s">
        <v>2495</v>
      </c>
      <c r="G1600" s="211" t="s">
        <v>360</v>
      </c>
      <c r="H1600" s="212">
        <v>3.2</v>
      </c>
      <c r="I1600" s="213"/>
      <c r="J1600" s="214">
        <f>ROUND(I1600*H1600,2)</f>
        <v>0</v>
      </c>
      <c r="K1600" s="210" t="s">
        <v>188</v>
      </c>
      <c r="L1600" s="39"/>
      <c r="M1600" s="215" t="s">
        <v>1</v>
      </c>
      <c r="N1600" s="216" t="s">
        <v>41</v>
      </c>
      <c r="O1600" s="71"/>
      <c r="P1600" s="217">
        <f>O1600*H1600</f>
        <v>0</v>
      </c>
      <c r="Q1600" s="217">
        <v>2.5899999999999999E-3</v>
      </c>
      <c r="R1600" s="217">
        <f>Q1600*H1600</f>
        <v>8.2880000000000002E-3</v>
      </c>
      <c r="S1600" s="217">
        <v>0</v>
      </c>
      <c r="T1600" s="218">
        <f>S1600*H1600</f>
        <v>0</v>
      </c>
      <c r="U1600" s="34"/>
      <c r="V1600" s="34"/>
      <c r="W1600" s="34"/>
      <c r="X1600" s="34"/>
      <c r="Y1600" s="34"/>
      <c r="Z1600" s="34"/>
      <c r="AA1600" s="34"/>
      <c r="AB1600" s="34"/>
      <c r="AC1600" s="34"/>
      <c r="AD1600" s="34"/>
      <c r="AE1600" s="34"/>
      <c r="AR1600" s="219" t="s">
        <v>275</v>
      </c>
      <c r="AT1600" s="219" t="s">
        <v>184</v>
      </c>
      <c r="AU1600" s="219" t="s">
        <v>85</v>
      </c>
      <c r="AY1600" s="17" t="s">
        <v>182</v>
      </c>
      <c r="BE1600" s="220">
        <f>IF(N1600="základní",J1600,0)</f>
        <v>0</v>
      </c>
      <c r="BF1600" s="220">
        <f>IF(N1600="snížená",J1600,0)</f>
        <v>0</v>
      </c>
      <c r="BG1600" s="220">
        <f>IF(N1600="zákl. přenesená",J1600,0)</f>
        <v>0</v>
      </c>
      <c r="BH1600" s="220">
        <f>IF(N1600="sníž. přenesená",J1600,0)</f>
        <v>0</v>
      </c>
      <c r="BI1600" s="220">
        <f>IF(N1600="nulová",J1600,0)</f>
        <v>0</v>
      </c>
      <c r="BJ1600" s="17" t="s">
        <v>83</v>
      </c>
      <c r="BK1600" s="220">
        <f>ROUND(I1600*H1600,2)</f>
        <v>0</v>
      </c>
      <c r="BL1600" s="17" t="s">
        <v>275</v>
      </c>
      <c r="BM1600" s="219" t="s">
        <v>2496</v>
      </c>
    </row>
    <row r="1601" spans="1:65" s="13" customFormat="1">
      <c r="B1601" s="221"/>
      <c r="C1601" s="222"/>
      <c r="D1601" s="223" t="s">
        <v>191</v>
      </c>
      <c r="E1601" s="224" t="s">
        <v>1</v>
      </c>
      <c r="F1601" s="225" t="s">
        <v>2497</v>
      </c>
      <c r="G1601" s="222"/>
      <c r="H1601" s="226">
        <v>3.2</v>
      </c>
      <c r="I1601" s="227"/>
      <c r="J1601" s="222"/>
      <c r="K1601" s="222"/>
      <c r="L1601" s="228"/>
      <c r="M1601" s="229"/>
      <c r="N1601" s="230"/>
      <c r="O1601" s="230"/>
      <c r="P1601" s="230"/>
      <c r="Q1601" s="230"/>
      <c r="R1601" s="230"/>
      <c r="S1601" s="230"/>
      <c r="T1601" s="231"/>
      <c r="AT1601" s="232" t="s">
        <v>191</v>
      </c>
      <c r="AU1601" s="232" t="s">
        <v>85</v>
      </c>
      <c r="AV1601" s="13" t="s">
        <v>85</v>
      </c>
      <c r="AW1601" s="13" t="s">
        <v>32</v>
      </c>
      <c r="AX1601" s="13" t="s">
        <v>83</v>
      </c>
      <c r="AY1601" s="232" t="s">
        <v>182</v>
      </c>
    </row>
    <row r="1602" spans="1:65" s="2" customFormat="1" ht="16.5" customHeight="1">
      <c r="A1602" s="34"/>
      <c r="B1602" s="35"/>
      <c r="C1602" s="208" t="s">
        <v>2498</v>
      </c>
      <c r="D1602" s="208" t="s">
        <v>184</v>
      </c>
      <c r="E1602" s="209" t="s">
        <v>2499</v>
      </c>
      <c r="F1602" s="210" t="s">
        <v>2500</v>
      </c>
      <c r="G1602" s="211" t="s">
        <v>414</v>
      </c>
      <c r="H1602" s="212">
        <v>1</v>
      </c>
      <c r="I1602" s="213"/>
      <c r="J1602" s="214">
        <f>ROUND(I1602*H1602,2)</f>
        <v>0</v>
      </c>
      <c r="K1602" s="210" t="s">
        <v>188</v>
      </c>
      <c r="L1602" s="39"/>
      <c r="M1602" s="215" t="s">
        <v>1</v>
      </c>
      <c r="N1602" s="216" t="s">
        <v>41</v>
      </c>
      <c r="O1602" s="71"/>
      <c r="P1602" s="217">
        <f>O1602*H1602</f>
        <v>0</v>
      </c>
      <c r="Q1602" s="217">
        <v>0</v>
      </c>
      <c r="R1602" s="217">
        <f>Q1602*H1602</f>
        <v>0</v>
      </c>
      <c r="S1602" s="217">
        <v>0</v>
      </c>
      <c r="T1602" s="218">
        <f>S1602*H1602</f>
        <v>0</v>
      </c>
      <c r="U1602" s="34"/>
      <c r="V1602" s="34"/>
      <c r="W1602" s="34"/>
      <c r="X1602" s="34"/>
      <c r="Y1602" s="34"/>
      <c r="Z1602" s="34"/>
      <c r="AA1602" s="34"/>
      <c r="AB1602" s="34"/>
      <c r="AC1602" s="34"/>
      <c r="AD1602" s="34"/>
      <c r="AE1602" s="34"/>
      <c r="AR1602" s="219" t="s">
        <v>275</v>
      </c>
      <c r="AT1602" s="219" t="s">
        <v>184</v>
      </c>
      <c r="AU1602" s="219" t="s">
        <v>85</v>
      </c>
      <c r="AY1602" s="17" t="s">
        <v>182</v>
      </c>
      <c r="BE1602" s="220">
        <f>IF(N1602="základní",J1602,0)</f>
        <v>0</v>
      </c>
      <c r="BF1602" s="220">
        <f>IF(N1602="snížená",J1602,0)</f>
        <v>0</v>
      </c>
      <c r="BG1602" s="220">
        <f>IF(N1602="zákl. přenesená",J1602,0)</f>
        <v>0</v>
      </c>
      <c r="BH1602" s="220">
        <f>IF(N1602="sníž. přenesená",J1602,0)</f>
        <v>0</v>
      </c>
      <c r="BI1602" s="220">
        <f>IF(N1602="nulová",J1602,0)</f>
        <v>0</v>
      </c>
      <c r="BJ1602" s="17" t="s">
        <v>83</v>
      </c>
      <c r="BK1602" s="220">
        <f>ROUND(I1602*H1602,2)</f>
        <v>0</v>
      </c>
      <c r="BL1602" s="17" t="s">
        <v>275</v>
      </c>
      <c r="BM1602" s="219" t="s">
        <v>2501</v>
      </c>
    </row>
    <row r="1603" spans="1:65" s="13" customFormat="1">
      <c r="B1603" s="221"/>
      <c r="C1603" s="222"/>
      <c r="D1603" s="223" t="s">
        <v>191</v>
      </c>
      <c r="E1603" s="224" t="s">
        <v>1</v>
      </c>
      <c r="F1603" s="225" t="s">
        <v>2502</v>
      </c>
      <c r="G1603" s="222"/>
      <c r="H1603" s="226">
        <v>1</v>
      </c>
      <c r="I1603" s="227"/>
      <c r="J1603" s="222"/>
      <c r="K1603" s="222"/>
      <c r="L1603" s="228"/>
      <c r="M1603" s="229"/>
      <c r="N1603" s="230"/>
      <c r="O1603" s="230"/>
      <c r="P1603" s="230"/>
      <c r="Q1603" s="230"/>
      <c r="R1603" s="230"/>
      <c r="S1603" s="230"/>
      <c r="T1603" s="231"/>
      <c r="AT1603" s="232" t="s">
        <v>191</v>
      </c>
      <c r="AU1603" s="232" t="s">
        <v>85</v>
      </c>
      <c r="AV1603" s="13" t="s">
        <v>85</v>
      </c>
      <c r="AW1603" s="13" t="s">
        <v>32</v>
      </c>
      <c r="AX1603" s="13" t="s">
        <v>83</v>
      </c>
      <c r="AY1603" s="232" t="s">
        <v>182</v>
      </c>
    </row>
    <row r="1604" spans="1:65" s="2" customFormat="1" ht="16.5" customHeight="1">
      <c r="A1604" s="34"/>
      <c r="B1604" s="35"/>
      <c r="C1604" s="255" t="s">
        <v>2503</v>
      </c>
      <c r="D1604" s="255" t="s">
        <v>309</v>
      </c>
      <c r="E1604" s="256" t="s">
        <v>2504</v>
      </c>
      <c r="F1604" s="257" t="s">
        <v>2505</v>
      </c>
      <c r="G1604" s="258" t="s">
        <v>414</v>
      </c>
      <c r="H1604" s="259">
        <v>1</v>
      </c>
      <c r="I1604" s="260"/>
      <c r="J1604" s="261">
        <f>ROUND(I1604*H1604,2)</f>
        <v>0</v>
      </c>
      <c r="K1604" s="257" t="s">
        <v>188</v>
      </c>
      <c r="L1604" s="262"/>
      <c r="M1604" s="263" t="s">
        <v>1</v>
      </c>
      <c r="N1604" s="264" t="s">
        <v>41</v>
      </c>
      <c r="O1604" s="71"/>
      <c r="P1604" s="217">
        <f>O1604*H1604</f>
        <v>0</v>
      </c>
      <c r="Q1604" s="217">
        <v>5.4000000000000003E-3</v>
      </c>
      <c r="R1604" s="217">
        <f>Q1604*H1604</f>
        <v>5.4000000000000003E-3</v>
      </c>
      <c r="S1604" s="217">
        <v>0</v>
      </c>
      <c r="T1604" s="218">
        <f>S1604*H1604</f>
        <v>0</v>
      </c>
      <c r="U1604" s="34"/>
      <c r="V1604" s="34"/>
      <c r="W1604" s="34"/>
      <c r="X1604" s="34"/>
      <c r="Y1604" s="34"/>
      <c r="Z1604" s="34"/>
      <c r="AA1604" s="34"/>
      <c r="AB1604" s="34"/>
      <c r="AC1604" s="34"/>
      <c r="AD1604" s="34"/>
      <c r="AE1604" s="34"/>
      <c r="AR1604" s="219" t="s">
        <v>380</v>
      </c>
      <c r="AT1604" s="219" t="s">
        <v>309</v>
      </c>
      <c r="AU1604" s="219" t="s">
        <v>85</v>
      </c>
      <c r="AY1604" s="17" t="s">
        <v>182</v>
      </c>
      <c r="BE1604" s="220">
        <f>IF(N1604="základní",J1604,0)</f>
        <v>0</v>
      </c>
      <c r="BF1604" s="220">
        <f>IF(N1604="snížená",J1604,0)</f>
        <v>0</v>
      </c>
      <c r="BG1604" s="220">
        <f>IF(N1604="zákl. přenesená",J1604,0)</f>
        <v>0</v>
      </c>
      <c r="BH1604" s="220">
        <f>IF(N1604="sníž. přenesená",J1604,0)</f>
        <v>0</v>
      </c>
      <c r="BI1604" s="220">
        <f>IF(N1604="nulová",J1604,0)</f>
        <v>0</v>
      </c>
      <c r="BJ1604" s="17" t="s">
        <v>83</v>
      </c>
      <c r="BK1604" s="220">
        <f>ROUND(I1604*H1604,2)</f>
        <v>0</v>
      </c>
      <c r="BL1604" s="17" t="s">
        <v>275</v>
      </c>
      <c r="BM1604" s="219" t="s">
        <v>2506</v>
      </c>
    </row>
    <row r="1605" spans="1:65" s="2" customFormat="1" ht="16.5" customHeight="1">
      <c r="A1605" s="34"/>
      <c r="B1605" s="35"/>
      <c r="C1605" s="208" t="s">
        <v>2507</v>
      </c>
      <c r="D1605" s="208" t="s">
        <v>184</v>
      </c>
      <c r="E1605" s="209" t="s">
        <v>2508</v>
      </c>
      <c r="F1605" s="210" t="s">
        <v>2509</v>
      </c>
      <c r="G1605" s="211" t="s">
        <v>414</v>
      </c>
      <c r="H1605" s="212">
        <v>3</v>
      </c>
      <c r="I1605" s="213"/>
      <c r="J1605" s="214">
        <f>ROUND(I1605*H1605,2)</f>
        <v>0</v>
      </c>
      <c r="K1605" s="210" t="s">
        <v>188</v>
      </c>
      <c r="L1605" s="39"/>
      <c r="M1605" s="215" t="s">
        <v>1</v>
      </c>
      <c r="N1605" s="216" t="s">
        <v>41</v>
      </c>
      <c r="O1605" s="71"/>
      <c r="P1605" s="217">
        <f>O1605*H1605</f>
        <v>0</v>
      </c>
      <c r="Q1605" s="217">
        <v>1.8400000000000001E-3</v>
      </c>
      <c r="R1605" s="217">
        <f>Q1605*H1605</f>
        <v>5.5200000000000006E-3</v>
      </c>
      <c r="S1605" s="217">
        <v>0</v>
      </c>
      <c r="T1605" s="218">
        <f>S1605*H1605</f>
        <v>0</v>
      </c>
      <c r="U1605" s="34"/>
      <c r="V1605" s="34"/>
      <c r="W1605" s="34"/>
      <c r="X1605" s="34"/>
      <c r="Y1605" s="34"/>
      <c r="Z1605" s="34"/>
      <c r="AA1605" s="34"/>
      <c r="AB1605" s="34"/>
      <c r="AC1605" s="34"/>
      <c r="AD1605" s="34"/>
      <c r="AE1605" s="34"/>
      <c r="AR1605" s="219" t="s">
        <v>275</v>
      </c>
      <c r="AT1605" s="219" t="s">
        <v>184</v>
      </c>
      <c r="AU1605" s="219" t="s">
        <v>85</v>
      </c>
      <c r="AY1605" s="17" t="s">
        <v>182</v>
      </c>
      <c r="BE1605" s="220">
        <f>IF(N1605="základní",J1605,0)</f>
        <v>0</v>
      </c>
      <c r="BF1605" s="220">
        <f>IF(N1605="snížená",J1605,0)</f>
        <v>0</v>
      </c>
      <c r="BG1605" s="220">
        <f>IF(N1605="zákl. přenesená",J1605,0)</f>
        <v>0</v>
      </c>
      <c r="BH1605" s="220">
        <f>IF(N1605="sníž. přenesená",J1605,0)</f>
        <v>0</v>
      </c>
      <c r="BI1605" s="220">
        <f>IF(N1605="nulová",J1605,0)</f>
        <v>0</v>
      </c>
      <c r="BJ1605" s="17" t="s">
        <v>83</v>
      </c>
      <c r="BK1605" s="220">
        <f>ROUND(I1605*H1605,2)</f>
        <v>0</v>
      </c>
      <c r="BL1605" s="17" t="s">
        <v>275</v>
      </c>
      <c r="BM1605" s="219" t="s">
        <v>2510</v>
      </c>
    </row>
    <row r="1606" spans="1:65" s="13" customFormat="1">
      <c r="B1606" s="221"/>
      <c r="C1606" s="222"/>
      <c r="D1606" s="223" t="s">
        <v>191</v>
      </c>
      <c r="E1606" s="224" t="s">
        <v>1</v>
      </c>
      <c r="F1606" s="225" t="s">
        <v>2511</v>
      </c>
      <c r="G1606" s="222"/>
      <c r="H1606" s="226">
        <v>3</v>
      </c>
      <c r="I1606" s="227"/>
      <c r="J1606" s="222"/>
      <c r="K1606" s="222"/>
      <c r="L1606" s="228"/>
      <c r="M1606" s="229"/>
      <c r="N1606" s="230"/>
      <c r="O1606" s="230"/>
      <c r="P1606" s="230"/>
      <c r="Q1606" s="230"/>
      <c r="R1606" s="230"/>
      <c r="S1606" s="230"/>
      <c r="T1606" s="231"/>
      <c r="AT1606" s="232" t="s">
        <v>191</v>
      </c>
      <c r="AU1606" s="232" t="s">
        <v>85</v>
      </c>
      <c r="AV1606" s="13" t="s">
        <v>85</v>
      </c>
      <c r="AW1606" s="13" t="s">
        <v>32</v>
      </c>
      <c r="AX1606" s="13" t="s">
        <v>83</v>
      </c>
      <c r="AY1606" s="232" t="s">
        <v>182</v>
      </c>
    </row>
    <row r="1607" spans="1:65" s="2" customFormat="1" ht="16.5" customHeight="1">
      <c r="A1607" s="34"/>
      <c r="B1607" s="35"/>
      <c r="C1607" s="208" t="s">
        <v>2512</v>
      </c>
      <c r="D1607" s="208" t="s">
        <v>184</v>
      </c>
      <c r="E1607" s="209" t="s">
        <v>2513</v>
      </c>
      <c r="F1607" s="210" t="s">
        <v>2514</v>
      </c>
      <c r="G1607" s="211" t="s">
        <v>414</v>
      </c>
      <c r="H1607" s="212">
        <v>2</v>
      </c>
      <c r="I1607" s="213"/>
      <c r="J1607" s="214">
        <f>ROUND(I1607*H1607,2)</f>
        <v>0</v>
      </c>
      <c r="K1607" s="210" t="s">
        <v>188</v>
      </c>
      <c r="L1607" s="39"/>
      <c r="M1607" s="215" t="s">
        <v>1</v>
      </c>
      <c r="N1607" s="216" t="s">
        <v>41</v>
      </c>
      <c r="O1607" s="71"/>
      <c r="P1607" s="217">
        <f>O1607*H1607</f>
        <v>0</v>
      </c>
      <c r="Q1607" s="217">
        <v>2.5600000000000002E-3</v>
      </c>
      <c r="R1607" s="217">
        <f>Q1607*H1607</f>
        <v>5.1200000000000004E-3</v>
      </c>
      <c r="S1607" s="217">
        <v>0</v>
      </c>
      <c r="T1607" s="218">
        <f>S1607*H1607</f>
        <v>0</v>
      </c>
      <c r="U1607" s="34"/>
      <c r="V1607" s="34"/>
      <c r="W1607" s="34"/>
      <c r="X1607" s="34"/>
      <c r="Y1607" s="34"/>
      <c r="Z1607" s="34"/>
      <c r="AA1607" s="34"/>
      <c r="AB1607" s="34"/>
      <c r="AC1607" s="34"/>
      <c r="AD1607" s="34"/>
      <c r="AE1607" s="34"/>
      <c r="AR1607" s="219" t="s">
        <v>275</v>
      </c>
      <c r="AT1607" s="219" t="s">
        <v>184</v>
      </c>
      <c r="AU1607" s="219" t="s">
        <v>85</v>
      </c>
      <c r="AY1607" s="17" t="s">
        <v>182</v>
      </c>
      <c r="BE1607" s="220">
        <f>IF(N1607="základní",J1607,0)</f>
        <v>0</v>
      </c>
      <c r="BF1607" s="220">
        <f>IF(N1607="snížená",J1607,0)</f>
        <v>0</v>
      </c>
      <c r="BG1607" s="220">
        <f>IF(N1607="zákl. přenesená",J1607,0)</f>
        <v>0</v>
      </c>
      <c r="BH1607" s="220">
        <f>IF(N1607="sníž. přenesená",J1607,0)</f>
        <v>0</v>
      </c>
      <c r="BI1607" s="220">
        <f>IF(N1607="nulová",J1607,0)</f>
        <v>0</v>
      </c>
      <c r="BJ1607" s="17" t="s">
        <v>83</v>
      </c>
      <c r="BK1607" s="220">
        <f>ROUND(I1607*H1607,2)</f>
        <v>0</v>
      </c>
      <c r="BL1607" s="17" t="s">
        <v>275</v>
      </c>
      <c r="BM1607" s="219" t="s">
        <v>2515</v>
      </c>
    </row>
    <row r="1608" spans="1:65" s="13" customFormat="1">
      <c r="B1608" s="221"/>
      <c r="C1608" s="222"/>
      <c r="D1608" s="223" t="s">
        <v>191</v>
      </c>
      <c r="E1608" s="224" t="s">
        <v>1</v>
      </c>
      <c r="F1608" s="225" t="s">
        <v>2516</v>
      </c>
      <c r="G1608" s="222"/>
      <c r="H1608" s="226">
        <v>2</v>
      </c>
      <c r="I1608" s="227"/>
      <c r="J1608" s="222"/>
      <c r="K1608" s="222"/>
      <c r="L1608" s="228"/>
      <c r="M1608" s="229"/>
      <c r="N1608" s="230"/>
      <c r="O1608" s="230"/>
      <c r="P1608" s="230"/>
      <c r="Q1608" s="230"/>
      <c r="R1608" s="230"/>
      <c r="S1608" s="230"/>
      <c r="T1608" s="231"/>
      <c r="AT1608" s="232" t="s">
        <v>191</v>
      </c>
      <c r="AU1608" s="232" t="s">
        <v>85</v>
      </c>
      <c r="AV1608" s="13" t="s">
        <v>85</v>
      </c>
      <c r="AW1608" s="13" t="s">
        <v>32</v>
      </c>
      <c r="AX1608" s="13" t="s">
        <v>76</v>
      </c>
      <c r="AY1608" s="232" t="s">
        <v>182</v>
      </c>
    </row>
    <row r="1609" spans="1:65" s="15" customFormat="1">
      <c r="B1609" s="244"/>
      <c r="C1609" s="245"/>
      <c r="D1609" s="223" t="s">
        <v>191</v>
      </c>
      <c r="E1609" s="246" t="s">
        <v>1</v>
      </c>
      <c r="F1609" s="247" t="s">
        <v>202</v>
      </c>
      <c r="G1609" s="245"/>
      <c r="H1609" s="248">
        <v>2</v>
      </c>
      <c r="I1609" s="249"/>
      <c r="J1609" s="245"/>
      <c r="K1609" s="245"/>
      <c r="L1609" s="250"/>
      <c r="M1609" s="251"/>
      <c r="N1609" s="252"/>
      <c r="O1609" s="252"/>
      <c r="P1609" s="252"/>
      <c r="Q1609" s="252"/>
      <c r="R1609" s="252"/>
      <c r="S1609" s="252"/>
      <c r="T1609" s="253"/>
      <c r="AT1609" s="254" t="s">
        <v>191</v>
      </c>
      <c r="AU1609" s="254" t="s">
        <v>85</v>
      </c>
      <c r="AV1609" s="15" t="s">
        <v>189</v>
      </c>
      <c r="AW1609" s="15" t="s">
        <v>32</v>
      </c>
      <c r="AX1609" s="15" t="s">
        <v>83</v>
      </c>
      <c r="AY1609" s="254" t="s">
        <v>182</v>
      </c>
    </row>
    <row r="1610" spans="1:65" s="2" customFormat="1" ht="16.5" customHeight="1">
      <c r="A1610" s="34"/>
      <c r="B1610" s="35"/>
      <c r="C1610" s="208" t="s">
        <v>2517</v>
      </c>
      <c r="D1610" s="208" t="s">
        <v>184</v>
      </c>
      <c r="E1610" s="209" t="s">
        <v>2518</v>
      </c>
      <c r="F1610" s="210" t="s">
        <v>2519</v>
      </c>
      <c r="G1610" s="211" t="s">
        <v>414</v>
      </c>
      <c r="H1610" s="212">
        <v>1</v>
      </c>
      <c r="I1610" s="213"/>
      <c r="J1610" s="214">
        <f>ROUND(I1610*H1610,2)</f>
        <v>0</v>
      </c>
      <c r="K1610" s="210" t="s">
        <v>188</v>
      </c>
      <c r="L1610" s="39"/>
      <c r="M1610" s="215" t="s">
        <v>1</v>
      </c>
      <c r="N1610" s="216" t="s">
        <v>41</v>
      </c>
      <c r="O1610" s="71"/>
      <c r="P1610" s="217">
        <f>O1610*H1610</f>
        <v>0</v>
      </c>
      <c r="Q1610" s="217">
        <v>4.62E-3</v>
      </c>
      <c r="R1610" s="217">
        <f>Q1610*H1610</f>
        <v>4.62E-3</v>
      </c>
      <c r="S1610" s="217">
        <v>0</v>
      </c>
      <c r="T1610" s="218">
        <f>S1610*H1610</f>
        <v>0</v>
      </c>
      <c r="U1610" s="34"/>
      <c r="V1610" s="34"/>
      <c r="W1610" s="34"/>
      <c r="X1610" s="34"/>
      <c r="Y1610" s="34"/>
      <c r="Z1610" s="34"/>
      <c r="AA1610" s="34"/>
      <c r="AB1610" s="34"/>
      <c r="AC1610" s="34"/>
      <c r="AD1610" s="34"/>
      <c r="AE1610" s="34"/>
      <c r="AR1610" s="219" t="s">
        <v>275</v>
      </c>
      <c r="AT1610" s="219" t="s">
        <v>184</v>
      </c>
      <c r="AU1610" s="219" t="s">
        <v>85</v>
      </c>
      <c r="AY1610" s="17" t="s">
        <v>182</v>
      </c>
      <c r="BE1610" s="220">
        <f>IF(N1610="základní",J1610,0)</f>
        <v>0</v>
      </c>
      <c r="BF1610" s="220">
        <f>IF(N1610="snížená",J1610,0)</f>
        <v>0</v>
      </c>
      <c r="BG1610" s="220">
        <f>IF(N1610="zákl. přenesená",J1610,0)</f>
        <v>0</v>
      </c>
      <c r="BH1610" s="220">
        <f>IF(N1610="sníž. přenesená",J1610,0)</f>
        <v>0</v>
      </c>
      <c r="BI1610" s="220">
        <f>IF(N1610="nulová",J1610,0)</f>
        <v>0</v>
      </c>
      <c r="BJ1610" s="17" t="s">
        <v>83</v>
      </c>
      <c r="BK1610" s="220">
        <f>ROUND(I1610*H1610,2)</f>
        <v>0</v>
      </c>
      <c r="BL1610" s="17" t="s">
        <v>275</v>
      </c>
      <c r="BM1610" s="219" t="s">
        <v>2520</v>
      </c>
    </row>
    <row r="1611" spans="1:65" s="13" customFormat="1">
      <c r="B1611" s="221"/>
      <c r="C1611" s="222"/>
      <c r="D1611" s="223" t="s">
        <v>191</v>
      </c>
      <c r="E1611" s="224" t="s">
        <v>1</v>
      </c>
      <c r="F1611" s="225" t="s">
        <v>2521</v>
      </c>
      <c r="G1611" s="222"/>
      <c r="H1611" s="226">
        <v>1</v>
      </c>
      <c r="I1611" s="227"/>
      <c r="J1611" s="222"/>
      <c r="K1611" s="222"/>
      <c r="L1611" s="228"/>
      <c r="M1611" s="229"/>
      <c r="N1611" s="230"/>
      <c r="O1611" s="230"/>
      <c r="P1611" s="230"/>
      <c r="Q1611" s="230"/>
      <c r="R1611" s="230"/>
      <c r="S1611" s="230"/>
      <c r="T1611" s="231"/>
      <c r="AT1611" s="232" t="s">
        <v>191</v>
      </c>
      <c r="AU1611" s="232" t="s">
        <v>85</v>
      </c>
      <c r="AV1611" s="13" t="s">
        <v>85</v>
      </c>
      <c r="AW1611" s="13" t="s">
        <v>32</v>
      </c>
      <c r="AX1611" s="13" t="s">
        <v>83</v>
      </c>
      <c r="AY1611" s="232" t="s">
        <v>182</v>
      </c>
    </row>
    <row r="1612" spans="1:65" s="2" customFormat="1" ht="16.5" customHeight="1">
      <c r="A1612" s="34"/>
      <c r="B1612" s="35"/>
      <c r="C1612" s="208" t="s">
        <v>2522</v>
      </c>
      <c r="D1612" s="208" t="s">
        <v>184</v>
      </c>
      <c r="E1612" s="209" t="s">
        <v>2523</v>
      </c>
      <c r="F1612" s="210" t="s">
        <v>2524</v>
      </c>
      <c r="G1612" s="211" t="s">
        <v>414</v>
      </c>
      <c r="H1612" s="212">
        <v>1</v>
      </c>
      <c r="I1612" s="213"/>
      <c r="J1612" s="214">
        <f>ROUND(I1612*H1612,2)</f>
        <v>0</v>
      </c>
      <c r="K1612" s="210" t="s">
        <v>188</v>
      </c>
      <c r="L1612" s="39"/>
      <c r="M1612" s="215" t="s">
        <v>1</v>
      </c>
      <c r="N1612" s="216" t="s">
        <v>41</v>
      </c>
      <c r="O1612" s="71"/>
      <c r="P1612" s="217">
        <f>O1612*H1612</f>
        <v>0</v>
      </c>
      <c r="Q1612" s="217">
        <v>4.62E-3</v>
      </c>
      <c r="R1612" s="217">
        <f>Q1612*H1612</f>
        <v>4.62E-3</v>
      </c>
      <c r="S1612" s="217">
        <v>0</v>
      </c>
      <c r="T1612" s="218">
        <f>S1612*H1612</f>
        <v>0</v>
      </c>
      <c r="U1612" s="34"/>
      <c r="V1612" s="34"/>
      <c r="W1612" s="34"/>
      <c r="X1612" s="34"/>
      <c r="Y1612" s="34"/>
      <c r="Z1612" s="34"/>
      <c r="AA1612" s="34"/>
      <c r="AB1612" s="34"/>
      <c r="AC1612" s="34"/>
      <c r="AD1612" s="34"/>
      <c r="AE1612" s="34"/>
      <c r="AR1612" s="219" t="s">
        <v>275</v>
      </c>
      <c r="AT1612" s="219" t="s">
        <v>184</v>
      </c>
      <c r="AU1612" s="219" t="s">
        <v>85</v>
      </c>
      <c r="AY1612" s="17" t="s">
        <v>182</v>
      </c>
      <c r="BE1612" s="220">
        <f>IF(N1612="základní",J1612,0)</f>
        <v>0</v>
      </c>
      <c r="BF1612" s="220">
        <f>IF(N1612="snížená",J1612,0)</f>
        <v>0</v>
      </c>
      <c r="BG1612" s="220">
        <f>IF(N1612="zákl. přenesená",J1612,0)</f>
        <v>0</v>
      </c>
      <c r="BH1612" s="220">
        <f>IF(N1612="sníž. přenesená",J1612,0)</f>
        <v>0</v>
      </c>
      <c r="BI1612" s="220">
        <f>IF(N1612="nulová",J1612,0)</f>
        <v>0</v>
      </c>
      <c r="BJ1612" s="17" t="s">
        <v>83</v>
      </c>
      <c r="BK1612" s="220">
        <f>ROUND(I1612*H1612,2)</f>
        <v>0</v>
      </c>
      <c r="BL1612" s="17" t="s">
        <v>275</v>
      </c>
      <c r="BM1612" s="219" t="s">
        <v>2525</v>
      </c>
    </row>
    <row r="1613" spans="1:65" s="13" customFormat="1">
      <c r="B1613" s="221"/>
      <c r="C1613" s="222"/>
      <c r="D1613" s="223" t="s">
        <v>191</v>
      </c>
      <c r="E1613" s="224" t="s">
        <v>1</v>
      </c>
      <c r="F1613" s="225" t="s">
        <v>2526</v>
      </c>
      <c r="G1613" s="222"/>
      <c r="H1613" s="226">
        <v>1</v>
      </c>
      <c r="I1613" s="227"/>
      <c r="J1613" s="222"/>
      <c r="K1613" s="222"/>
      <c r="L1613" s="228"/>
      <c r="M1613" s="229"/>
      <c r="N1613" s="230"/>
      <c r="O1613" s="230"/>
      <c r="P1613" s="230"/>
      <c r="Q1613" s="230"/>
      <c r="R1613" s="230"/>
      <c r="S1613" s="230"/>
      <c r="T1613" s="231"/>
      <c r="AT1613" s="232" t="s">
        <v>191</v>
      </c>
      <c r="AU1613" s="232" t="s">
        <v>85</v>
      </c>
      <c r="AV1613" s="13" t="s">
        <v>85</v>
      </c>
      <c r="AW1613" s="13" t="s">
        <v>32</v>
      </c>
      <c r="AX1613" s="13" t="s">
        <v>83</v>
      </c>
      <c r="AY1613" s="232" t="s">
        <v>182</v>
      </c>
    </row>
    <row r="1614" spans="1:65" s="2" customFormat="1" ht="21.75" customHeight="1">
      <c r="A1614" s="34"/>
      <c r="B1614" s="35"/>
      <c r="C1614" s="208" t="s">
        <v>2527</v>
      </c>
      <c r="D1614" s="208" t="s">
        <v>184</v>
      </c>
      <c r="E1614" s="209" t="s">
        <v>2528</v>
      </c>
      <c r="F1614" s="210" t="s">
        <v>2529</v>
      </c>
      <c r="G1614" s="211" t="s">
        <v>414</v>
      </c>
      <c r="H1614" s="212">
        <v>2</v>
      </c>
      <c r="I1614" s="213"/>
      <c r="J1614" s="214">
        <f>ROUND(I1614*H1614,2)</f>
        <v>0</v>
      </c>
      <c r="K1614" s="210" t="s">
        <v>188</v>
      </c>
      <c r="L1614" s="39"/>
      <c r="M1614" s="215" t="s">
        <v>1</v>
      </c>
      <c r="N1614" s="216" t="s">
        <v>41</v>
      </c>
      <c r="O1614" s="71"/>
      <c r="P1614" s="217">
        <f>O1614*H1614</f>
        <v>0</v>
      </c>
      <c r="Q1614" s="217">
        <v>6.4799999999999996E-3</v>
      </c>
      <c r="R1614" s="217">
        <f>Q1614*H1614</f>
        <v>1.2959999999999999E-2</v>
      </c>
      <c r="S1614" s="217">
        <v>0</v>
      </c>
      <c r="T1614" s="218">
        <f>S1614*H1614</f>
        <v>0</v>
      </c>
      <c r="U1614" s="34"/>
      <c r="V1614" s="34"/>
      <c r="W1614" s="34"/>
      <c r="X1614" s="34"/>
      <c r="Y1614" s="34"/>
      <c r="Z1614" s="34"/>
      <c r="AA1614" s="34"/>
      <c r="AB1614" s="34"/>
      <c r="AC1614" s="34"/>
      <c r="AD1614" s="34"/>
      <c r="AE1614" s="34"/>
      <c r="AR1614" s="219" t="s">
        <v>275</v>
      </c>
      <c r="AT1614" s="219" t="s">
        <v>184</v>
      </c>
      <c r="AU1614" s="219" t="s">
        <v>85</v>
      </c>
      <c r="AY1614" s="17" t="s">
        <v>182</v>
      </c>
      <c r="BE1614" s="220">
        <f>IF(N1614="základní",J1614,0)</f>
        <v>0</v>
      </c>
      <c r="BF1614" s="220">
        <f>IF(N1614="snížená",J1614,0)</f>
        <v>0</v>
      </c>
      <c r="BG1614" s="220">
        <f>IF(N1614="zákl. přenesená",J1614,0)</f>
        <v>0</v>
      </c>
      <c r="BH1614" s="220">
        <f>IF(N1614="sníž. přenesená",J1614,0)</f>
        <v>0</v>
      </c>
      <c r="BI1614" s="220">
        <f>IF(N1614="nulová",J1614,0)</f>
        <v>0</v>
      </c>
      <c r="BJ1614" s="17" t="s">
        <v>83</v>
      </c>
      <c r="BK1614" s="220">
        <f>ROUND(I1614*H1614,2)</f>
        <v>0</v>
      </c>
      <c r="BL1614" s="17" t="s">
        <v>275</v>
      </c>
      <c r="BM1614" s="219" t="s">
        <v>2530</v>
      </c>
    </row>
    <row r="1615" spans="1:65" s="13" customFormat="1">
      <c r="B1615" s="221"/>
      <c r="C1615" s="222"/>
      <c r="D1615" s="223" t="s">
        <v>191</v>
      </c>
      <c r="E1615" s="224" t="s">
        <v>1</v>
      </c>
      <c r="F1615" s="225" t="s">
        <v>2531</v>
      </c>
      <c r="G1615" s="222"/>
      <c r="H1615" s="226">
        <v>2</v>
      </c>
      <c r="I1615" s="227"/>
      <c r="J1615" s="222"/>
      <c r="K1615" s="222"/>
      <c r="L1615" s="228"/>
      <c r="M1615" s="229"/>
      <c r="N1615" s="230"/>
      <c r="O1615" s="230"/>
      <c r="P1615" s="230"/>
      <c r="Q1615" s="230"/>
      <c r="R1615" s="230"/>
      <c r="S1615" s="230"/>
      <c r="T1615" s="231"/>
      <c r="AT1615" s="232" t="s">
        <v>191</v>
      </c>
      <c r="AU1615" s="232" t="s">
        <v>85</v>
      </c>
      <c r="AV1615" s="13" t="s">
        <v>85</v>
      </c>
      <c r="AW1615" s="13" t="s">
        <v>32</v>
      </c>
      <c r="AX1615" s="13" t="s">
        <v>83</v>
      </c>
      <c r="AY1615" s="232" t="s">
        <v>182</v>
      </c>
    </row>
    <row r="1616" spans="1:65" s="2" customFormat="1" ht="16.5" customHeight="1">
      <c r="A1616" s="34"/>
      <c r="B1616" s="35"/>
      <c r="C1616" s="208" t="s">
        <v>2532</v>
      </c>
      <c r="D1616" s="208" t="s">
        <v>184</v>
      </c>
      <c r="E1616" s="209" t="s">
        <v>2533</v>
      </c>
      <c r="F1616" s="210" t="s">
        <v>2534</v>
      </c>
      <c r="G1616" s="211" t="s">
        <v>414</v>
      </c>
      <c r="H1616" s="212">
        <v>2</v>
      </c>
      <c r="I1616" s="213"/>
      <c r="J1616" s="214">
        <f>ROUND(I1616*H1616,2)</f>
        <v>0</v>
      </c>
      <c r="K1616" s="210" t="s">
        <v>188</v>
      </c>
      <c r="L1616" s="39"/>
      <c r="M1616" s="215" t="s">
        <v>1</v>
      </c>
      <c r="N1616" s="216" t="s">
        <v>41</v>
      </c>
      <c r="O1616" s="71"/>
      <c r="P1616" s="217">
        <f>O1616*H1616</f>
        <v>0</v>
      </c>
      <c r="Q1616" s="217">
        <v>3.9699999999999996E-3</v>
      </c>
      <c r="R1616" s="217">
        <f>Q1616*H1616</f>
        <v>7.9399999999999991E-3</v>
      </c>
      <c r="S1616" s="217">
        <v>0</v>
      </c>
      <c r="T1616" s="218">
        <f>S1616*H1616</f>
        <v>0</v>
      </c>
      <c r="U1616" s="34"/>
      <c r="V1616" s="34"/>
      <c r="W1616" s="34"/>
      <c r="X1616" s="34"/>
      <c r="Y1616" s="34"/>
      <c r="Z1616" s="34"/>
      <c r="AA1616" s="34"/>
      <c r="AB1616" s="34"/>
      <c r="AC1616" s="34"/>
      <c r="AD1616" s="34"/>
      <c r="AE1616" s="34"/>
      <c r="AR1616" s="219" t="s">
        <v>275</v>
      </c>
      <c r="AT1616" s="219" t="s">
        <v>184</v>
      </c>
      <c r="AU1616" s="219" t="s">
        <v>85</v>
      </c>
      <c r="AY1616" s="17" t="s">
        <v>182</v>
      </c>
      <c r="BE1616" s="220">
        <f>IF(N1616="základní",J1616,0)</f>
        <v>0</v>
      </c>
      <c r="BF1616" s="220">
        <f>IF(N1616="snížená",J1616,0)</f>
        <v>0</v>
      </c>
      <c r="BG1616" s="220">
        <f>IF(N1616="zákl. přenesená",J1616,0)</f>
        <v>0</v>
      </c>
      <c r="BH1616" s="220">
        <f>IF(N1616="sníž. přenesená",J1616,0)</f>
        <v>0</v>
      </c>
      <c r="BI1616" s="220">
        <f>IF(N1616="nulová",J1616,0)</f>
        <v>0</v>
      </c>
      <c r="BJ1616" s="17" t="s">
        <v>83</v>
      </c>
      <c r="BK1616" s="220">
        <f>ROUND(I1616*H1616,2)</f>
        <v>0</v>
      </c>
      <c r="BL1616" s="17" t="s">
        <v>275</v>
      </c>
      <c r="BM1616" s="219" t="s">
        <v>2535</v>
      </c>
    </row>
    <row r="1617" spans="1:65" s="2" customFormat="1" ht="16.5" customHeight="1">
      <c r="A1617" s="34"/>
      <c r="B1617" s="35"/>
      <c r="C1617" s="208" t="s">
        <v>2536</v>
      </c>
      <c r="D1617" s="208" t="s">
        <v>184</v>
      </c>
      <c r="E1617" s="209" t="s">
        <v>2537</v>
      </c>
      <c r="F1617" s="210" t="s">
        <v>2538</v>
      </c>
      <c r="G1617" s="211" t="s">
        <v>301</v>
      </c>
      <c r="H1617" s="212">
        <v>0.24199999999999999</v>
      </c>
      <c r="I1617" s="213"/>
      <c r="J1617" s="214">
        <f>ROUND(I1617*H1617,2)</f>
        <v>0</v>
      </c>
      <c r="K1617" s="210" t="s">
        <v>188</v>
      </c>
      <c r="L1617" s="39"/>
      <c r="M1617" s="215" t="s">
        <v>1</v>
      </c>
      <c r="N1617" s="216" t="s">
        <v>41</v>
      </c>
      <c r="O1617" s="71"/>
      <c r="P1617" s="217">
        <f>O1617*H1617</f>
        <v>0</v>
      </c>
      <c r="Q1617" s="217">
        <v>0</v>
      </c>
      <c r="R1617" s="217">
        <f>Q1617*H1617</f>
        <v>0</v>
      </c>
      <c r="S1617" s="217">
        <v>0</v>
      </c>
      <c r="T1617" s="218">
        <f>S1617*H1617</f>
        <v>0</v>
      </c>
      <c r="U1617" s="34"/>
      <c r="V1617" s="34"/>
      <c r="W1617" s="34"/>
      <c r="X1617" s="34"/>
      <c r="Y1617" s="34"/>
      <c r="Z1617" s="34"/>
      <c r="AA1617" s="34"/>
      <c r="AB1617" s="34"/>
      <c r="AC1617" s="34"/>
      <c r="AD1617" s="34"/>
      <c r="AE1617" s="34"/>
      <c r="AR1617" s="219" t="s">
        <v>275</v>
      </c>
      <c r="AT1617" s="219" t="s">
        <v>184</v>
      </c>
      <c r="AU1617" s="219" t="s">
        <v>85</v>
      </c>
      <c r="AY1617" s="17" t="s">
        <v>182</v>
      </c>
      <c r="BE1617" s="220">
        <f>IF(N1617="základní",J1617,0)</f>
        <v>0</v>
      </c>
      <c r="BF1617" s="220">
        <f>IF(N1617="snížená",J1617,0)</f>
        <v>0</v>
      </c>
      <c r="BG1617" s="220">
        <f>IF(N1617="zákl. přenesená",J1617,0)</f>
        <v>0</v>
      </c>
      <c r="BH1617" s="220">
        <f>IF(N1617="sníž. přenesená",J1617,0)</f>
        <v>0</v>
      </c>
      <c r="BI1617" s="220">
        <f>IF(N1617="nulová",J1617,0)</f>
        <v>0</v>
      </c>
      <c r="BJ1617" s="17" t="s">
        <v>83</v>
      </c>
      <c r="BK1617" s="220">
        <f>ROUND(I1617*H1617,2)</f>
        <v>0</v>
      </c>
      <c r="BL1617" s="17" t="s">
        <v>275</v>
      </c>
      <c r="BM1617" s="219" t="s">
        <v>2539</v>
      </c>
    </row>
    <row r="1618" spans="1:65" s="2" customFormat="1" ht="16.5" customHeight="1">
      <c r="A1618" s="34"/>
      <c r="B1618" s="35"/>
      <c r="C1618" s="208" t="s">
        <v>2540</v>
      </c>
      <c r="D1618" s="208" t="s">
        <v>184</v>
      </c>
      <c r="E1618" s="209" t="s">
        <v>2541</v>
      </c>
      <c r="F1618" s="210" t="s">
        <v>2542</v>
      </c>
      <c r="G1618" s="211" t="s">
        <v>301</v>
      </c>
      <c r="H1618" s="212">
        <v>0.24199999999999999</v>
      </c>
      <c r="I1618" s="213"/>
      <c r="J1618" s="214">
        <f>ROUND(I1618*H1618,2)</f>
        <v>0</v>
      </c>
      <c r="K1618" s="210" t="s">
        <v>188</v>
      </c>
      <c r="L1618" s="39"/>
      <c r="M1618" s="215" t="s">
        <v>1</v>
      </c>
      <c r="N1618" s="216" t="s">
        <v>41</v>
      </c>
      <c r="O1618" s="71"/>
      <c r="P1618" s="217">
        <f>O1618*H1618</f>
        <v>0</v>
      </c>
      <c r="Q1618" s="217">
        <v>0</v>
      </c>
      <c r="R1618" s="217">
        <f>Q1618*H1618</f>
        <v>0</v>
      </c>
      <c r="S1618" s="217">
        <v>0</v>
      </c>
      <c r="T1618" s="218">
        <f>S1618*H1618</f>
        <v>0</v>
      </c>
      <c r="U1618" s="34"/>
      <c r="V1618" s="34"/>
      <c r="W1618" s="34"/>
      <c r="X1618" s="34"/>
      <c r="Y1618" s="34"/>
      <c r="Z1618" s="34"/>
      <c r="AA1618" s="34"/>
      <c r="AB1618" s="34"/>
      <c r="AC1618" s="34"/>
      <c r="AD1618" s="34"/>
      <c r="AE1618" s="34"/>
      <c r="AR1618" s="219" t="s">
        <v>275</v>
      </c>
      <c r="AT1618" s="219" t="s">
        <v>184</v>
      </c>
      <c r="AU1618" s="219" t="s">
        <v>85</v>
      </c>
      <c r="AY1618" s="17" t="s">
        <v>182</v>
      </c>
      <c r="BE1618" s="220">
        <f>IF(N1618="základní",J1618,0)</f>
        <v>0</v>
      </c>
      <c r="BF1618" s="220">
        <f>IF(N1618="snížená",J1618,0)</f>
        <v>0</v>
      </c>
      <c r="BG1618" s="220">
        <f>IF(N1618="zákl. přenesená",J1618,0)</f>
        <v>0</v>
      </c>
      <c r="BH1618" s="220">
        <f>IF(N1618="sníž. přenesená",J1618,0)</f>
        <v>0</v>
      </c>
      <c r="BI1618" s="220">
        <f>IF(N1618="nulová",J1618,0)</f>
        <v>0</v>
      </c>
      <c r="BJ1618" s="17" t="s">
        <v>83</v>
      </c>
      <c r="BK1618" s="220">
        <f>ROUND(I1618*H1618,2)</f>
        <v>0</v>
      </c>
      <c r="BL1618" s="17" t="s">
        <v>275</v>
      </c>
      <c r="BM1618" s="219" t="s">
        <v>2543</v>
      </c>
    </row>
    <row r="1619" spans="1:65" s="12" customFormat="1" ht="22.9" customHeight="1">
      <c r="B1619" s="192"/>
      <c r="C1619" s="193"/>
      <c r="D1619" s="194" t="s">
        <v>75</v>
      </c>
      <c r="E1619" s="206" t="s">
        <v>2544</v>
      </c>
      <c r="F1619" s="206" t="s">
        <v>2545</v>
      </c>
      <c r="G1619" s="193"/>
      <c r="H1619" s="193"/>
      <c r="I1619" s="196"/>
      <c r="J1619" s="207">
        <f>BK1619</f>
        <v>0</v>
      </c>
      <c r="K1619" s="193"/>
      <c r="L1619" s="198"/>
      <c r="M1619" s="199"/>
      <c r="N1619" s="200"/>
      <c r="O1619" s="200"/>
      <c r="P1619" s="201">
        <f>SUM(P1620:P1624)</f>
        <v>0</v>
      </c>
      <c r="Q1619" s="200"/>
      <c r="R1619" s="201">
        <f>SUM(R1620:R1624)</f>
        <v>3.3000000000000005E-4</v>
      </c>
      <c r="S1619" s="200"/>
      <c r="T1619" s="202">
        <f>SUM(T1620:T1624)</f>
        <v>0.42186000000000001</v>
      </c>
      <c r="AR1619" s="203" t="s">
        <v>85</v>
      </c>
      <c r="AT1619" s="204" t="s">
        <v>75</v>
      </c>
      <c r="AU1619" s="204" t="s">
        <v>83</v>
      </c>
      <c r="AY1619" s="203" t="s">
        <v>182</v>
      </c>
      <c r="BK1619" s="205">
        <f>SUM(BK1620:BK1624)</f>
        <v>0</v>
      </c>
    </row>
    <row r="1620" spans="1:65" s="2" customFormat="1" ht="16.5" customHeight="1">
      <c r="A1620" s="34"/>
      <c r="B1620" s="35"/>
      <c r="C1620" s="208" t="s">
        <v>2546</v>
      </c>
      <c r="D1620" s="208" t="s">
        <v>184</v>
      </c>
      <c r="E1620" s="209" t="s">
        <v>2547</v>
      </c>
      <c r="F1620" s="210" t="s">
        <v>2548</v>
      </c>
      <c r="G1620" s="211" t="s">
        <v>331</v>
      </c>
      <c r="H1620" s="212">
        <v>9.48</v>
      </c>
      <c r="I1620" s="213"/>
      <c r="J1620" s="214">
        <f>ROUND(I1620*H1620,2)</f>
        <v>0</v>
      </c>
      <c r="K1620" s="210" t="s">
        <v>1</v>
      </c>
      <c r="L1620" s="39"/>
      <c r="M1620" s="215" t="s">
        <v>1</v>
      </c>
      <c r="N1620" s="216" t="s">
        <v>41</v>
      </c>
      <c r="O1620" s="71"/>
      <c r="P1620" s="217">
        <f>O1620*H1620</f>
        <v>0</v>
      </c>
      <c r="Q1620" s="217">
        <v>0</v>
      </c>
      <c r="R1620" s="217">
        <f>Q1620*H1620</f>
        <v>0</v>
      </c>
      <c r="S1620" s="217">
        <v>4.4499999999999998E-2</v>
      </c>
      <c r="T1620" s="218">
        <f>S1620*H1620</f>
        <v>0.42186000000000001</v>
      </c>
      <c r="U1620" s="34"/>
      <c r="V1620" s="34"/>
      <c r="W1620" s="34"/>
      <c r="X1620" s="34"/>
      <c r="Y1620" s="34"/>
      <c r="Z1620" s="34"/>
      <c r="AA1620" s="34"/>
      <c r="AB1620" s="34"/>
      <c r="AC1620" s="34"/>
      <c r="AD1620" s="34"/>
      <c r="AE1620" s="34"/>
      <c r="AR1620" s="219" t="s">
        <v>275</v>
      </c>
      <c r="AT1620" s="219" t="s">
        <v>184</v>
      </c>
      <c r="AU1620" s="219" t="s">
        <v>85</v>
      </c>
      <c r="AY1620" s="17" t="s">
        <v>182</v>
      </c>
      <c r="BE1620" s="220">
        <f>IF(N1620="základní",J1620,0)</f>
        <v>0</v>
      </c>
      <c r="BF1620" s="220">
        <f>IF(N1620="snížená",J1620,0)</f>
        <v>0</v>
      </c>
      <c r="BG1620" s="220">
        <f>IF(N1620="zákl. přenesená",J1620,0)</f>
        <v>0</v>
      </c>
      <c r="BH1620" s="220">
        <f>IF(N1620="sníž. přenesená",J1620,0)</f>
        <v>0</v>
      </c>
      <c r="BI1620" s="220">
        <f>IF(N1620="nulová",J1620,0)</f>
        <v>0</v>
      </c>
      <c r="BJ1620" s="17" t="s">
        <v>83</v>
      </c>
      <c r="BK1620" s="220">
        <f>ROUND(I1620*H1620,2)</f>
        <v>0</v>
      </c>
      <c r="BL1620" s="17" t="s">
        <v>275</v>
      </c>
      <c r="BM1620" s="219" t="s">
        <v>2549</v>
      </c>
    </row>
    <row r="1621" spans="1:65" s="13" customFormat="1">
      <c r="B1621" s="221"/>
      <c r="C1621" s="222"/>
      <c r="D1621" s="223" t="s">
        <v>191</v>
      </c>
      <c r="E1621" s="224" t="s">
        <v>1</v>
      </c>
      <c r="F1621" s="225" t="s">
        <v>2550</v>
      </c>
      <c r="G1621" s="222"/>
      <c r="H1621" s="226">
        <v>9.48</v>
      </c>
      <c r="I1621" s="227"/>
      <c r="J1621" s="222"/>
      <c r="K1621" s="222"/>
      <c r="L1621" s="228"/>
      <c r="M1621" s="229"/>
      <c r="N1621" s="230"/>
      <c r="O1621" s="230"/>
      <c r="P1621" s="230"/>
      <c r="Q1621" s="230"/>
      <c r="R1621" s="230"/>
      <c r="S1621" s="230"/>
      <c r="T1621" s="231"/>
      <c r="AT1621" s="232" t="s">
        <v>191</v>
      </c>
      <c r="AU1621" s="232" t="s">
        <v>85</v>
      </c>
      <c r="AV1621" s="13" t="s">
        <v>85</v>
      </c>
      <c r="AW1621" s="13" t="s">
        <v>32</v>
      </c>
      <c r="AX1621" s="13" t="s">
        <v>76</v>
      </c>
      <c r="AY1621" s="232" t="s">
        <v>182</v>
      </c>
    </row>
    <row r="1622" spans="1:65" s="15" customFormat="1">
      <c r="B1622" s="244"/>
      <c r="C1622" s="245"/>
      <c r="D1622" s="223" t="s">
        <v>191</v>
      </c>
      <c r="E1622" s="246" t="s">
        <v>1</v>
      </c>
      <c r="F1622" s="247" t="s">
        <v>202</v>
      </c>
      <c r="G1622" s="245"/>
      <c r="H1622" s="248">
        <v>9.48</v>
      </c>
      <c r="I1622" s="249"/>
      <c r="J1622" s="245"/>
      <c r="K1622" s="245"/>
      <c r="L1622" s="250"/>
      <c r="M1622" s="251"/>
      <c r="N1622" s="252"/>
      <c r="O1622" s="252"/>
      <c r="P1622" s="252"/>
      <c r="Q1622" s="252"/>
      <c r="R1622" s="252"/>
      <c r="S1622" s="252"/>
      <c r="T1622" s="253"/>
      <c r="AT1622" s="254" t="s">
        <v>191</v>
      </c>
      <c r="AU1622" s="254" t="s">
        <v>85</v>
      </c>
      <c r="AV1622" s="15" t="s">
        <v>189</v>
      </c>
      <c r="AW1622" s="15" t="s">
        <v>32</v>
      </c>
      <c r="AX1622" s="15" t="s">
        <v>83</v>
      </c>
      <c r="AY1622" s="254" t="s">
        <v>182</v>
      </c>
    </row>
    <row r="1623" spans="1:65" s="2" customFormat="1" ht="21.75" customHeight="1">
      <c r="A1623" s="34"/>
      <c r="B1623" s="35"/>
      <c r="C1623" s="208" t="s">
        <v>2551</v>
      </c>
      <c r="D1623" s="208" t="s">
        <v>184</v>
      </c>
      <c r="E1623" s="209" t="s">
        <v>2552</v>
      </c>
      <c r="F1623" s="210" t="s">
        <v>2553</v>
      </c>
      <c r="G1623" s="211" t="s">
        <v>414</v>
      </c>
      <c r="H1623" s="212">
        <v>33</v>
      </c>
      <c r="I1623" s="213"/>
      <c r="J1623" s="214">
        <f>ROUND(I1623*H1623,2)</f>
        <v>0</v>
      </c>
      <c r="K1623" s="210" t="s">
        <v>1</v>
      </c>
      <c r="L1623" s="39"/>
      <c r="M1623" s="215" t="s">
        <v>1</v>
      </c>
      <c r="N1623" s="216" t="s">
        <v>41</v>
      </c>
      <c r="O1623" s="71"/>
      <c r="P1623" s="217">
        <f>O1623*H1623</f>
        <v>0</v>
      </c>
      <c r="Q1623" s="217">
        <v>1.0000000000000001E-5</v>
      </c>
      <c r="R1623" s="217">
        <f>Q1623*H1623</f>
        <v>3.3000000000000005E-4</v>
      </c>
      <c r="S1623" s="217">
        <v>0</v>
      </c>
      <c r="T1623" s="218">
        <f>S1623*H1623</f>
        <v>0</v>
      </c>
      <c r="U1623" s="34"/>
      <c r="V1623" s="34"/>
      <c r="W1623" s="34"/>
      <c r="X1623" s="34"/>
      <c r="Y1623" s="34"/>
      <c r="Z1623" s="34"/>
      <c r="AA1623" s="34"/>
      <c r="AB1623" s="34"/>
      <c r="AC1623" s="34"/>
      <c r="AD1623" s="34"/>
      <c r="AE1623" s="34"/>
      <c r="AR1623" s="219" t="s">
        <v>275</v>
      </c>
      <c r="AT1623" s="219" t="s">
        <v>184</v>
      </c>
      <c r="AU1623" s="219" t="s">
        <v>85</v>
      </c>
      <c r="AY1623" s="17" t="s">
        <v>182</v>
      </c>
      <c r="BE1623" s="220">
        <f>IF(N1623="základní",J1623,0)</f>
        <v>0</v>
      </c>
      <c r="BF1623" s="220">
        <f>IF(N1623="snížená",J1623,0)</f>
        <v>0</v>
      </c>
      <c r="BG1623" s="220">
        <f>IF(N1623="zákl. přenesená",J1623,0)</f>
        <v>0</v>
      </c>
      <c r="BH1623" s="220">
        <f>IF(N1623="sníž. přenesená",J1623,0)</f>
        <v>0</v>
      </c>
      <c r="BI1623" s="220">
        <f>IF(N1623="nulová",J1623,0)</f>
        <v>0</v>
      </c>
      <c r="BJ1623" s="17" t="s">
        <v>83</v>
      </c>
      <c r="BK1623" s="220">
        <f>ROUND(I1623*H1623,2)</f>
        <v>0</v>
      </c>
      <c r="BL1623" s="17" t="s">
        <v>275</v>
      </c>
      <c r="BM1623" s="219" t="s">
        <v>2554</v>
      </c>
    </row>
    <row r="1624" spans="1:65" s="13" customFormat="1">
      <c r="B1624" s="221"/>
      <c r="C1624" s="222"/>
      <c r="D1624" s="223" t="s">
        <v>191</v>
      </c>
      <c r="E1624" s="224" t="s">
        <v>1</v>
      </c>
      <c r="F1624" s="225" t="s">
        <v>2555</v>
      </c>
      <c r="G1624" s="222"/>
      <c r="H1624" s="226">
        <v>33</v>
      </c>
      <c r="I1624" s="227"/>
      <c r="J1624" s="222"/>
      <c r="K1624" s="222"/>
      <c r="L1624" s="228"/>
      <c r="M1624" s="229"/>
      <c r="N1624" s="230"/>
      <c r="O1624" s="230"/>
      <c r="P1624" s="230"/>
      <c r="Q1624" s="230"/>
      <c r="R1624" s="230"/>
      <c r="S1624" s="230"/>
      <c r="T1624" s="231"/>
      <c r="AT1624" s="232" t="s">
        <v>191</v>
      </c>
      <c r="AU1624" s="232" t="s">
        <v>85</v>
      </c>
      <c r="AV1624" s="13" t="s">
        <v>85</v>
      </c>
      <c r="AW1624" s="13" t="s">
        <v>32</v>
      </c>
      <c r="AX1624" s="13" t="s">
        <v>83</v>
      </c>
      <c r="AY1624" s="232" t="s">
        <v>182</v>
      </c>
    </row>
    <row r="1625" spans="1:65" s="12" customFormat="1" ht="22.9" customHeight="1">
      <c r="B1625" s="192"/>
      <c r="C1625" s="193"/>
      <c r="D1625" s="194" t="s">
        <v>75</v>
      </c>
      <c r="E1625" s="206" t="s">
        <v>2556</v>
      </c>
      <c r="F1625" s="206" t="s">
        <v>2557</v>
      </c>
      <c r="G1625" s="193"/>
      <c r="H1625" s="193"/>
      <c r="I1625" s="196"/>
      <c r="J1625" s="207">
        <f>BK1625</f>
        <v>0</v>
      </c>
      <c r="K1625" s="193"/>
      <c r="L1625" s="198"/>
      <c r="M1625" s="199"/>
      <c r="N1625" s="200"/>
      <c r="O1625" s="200"/>
      <c r="P1625" s="201">
        <f>SUM(P1626:P1696)</f>
        <v>0</v>
      </c>
      <c r="Q1625" s="200"/>
      <c r="R1625" s="201">
        <f>SUM(R1626:R1696)</f>
        <v>3.7176283999999988</v>
      </c>
      <c r="S1625" s="200"/>
      <c r="T1625" s="202">
        <f>SUM(T1626:T1696)</f>
        <v>0.40241654999999998</v>
      </c>
      <c r="AR1625" s="203" t="s">
        <v>85</v>
      </c>
      <c r="AT1625" s="204" t="s">
        <v>75</v>
      </c>
      <c r="AU1625" s="204" t="s">
        <v>83</v>
      </c>
      <c r="AY1625" s="203" t="s">
        <v>182</v>
      </c>
      <c r="BK1625" s="205">
        <f>SUM(BK1626:BK1696)</f>
        <v>0</v>
      </c>
    </row>
    <row r="1626" spans="1:65" s="2" customFormat="1" ht="21.75" customHeight="1">
      <c r="A1626" s="34"/>
      <c r="B1626" s="35"/>
      <c r="C1626" s="208" t="s">
        <v>2558</v>
      </c>
      <c r="D1626" s="208" t="s">
        <v>184</v>
      </c>
      <c r="E1626" s="209" t="s">
        <v>2559</v>
      </c>
      <c r="F1626" s="210" t="s">
        <v>2560</v>
      </c>
      <c r="G1626" s="211" t="s">
        <v>2450</v>
      </c>
      <c r="H1626" s="212">
        <v>1</v>
      </c>
      <c r="I1626" s="213"/>
      <c r="J1626" s="214">
        <f>ROUND(I1626*H1626,2)</f>
        <v>0</v>
      </c>
      <c r="K1626" s="210" t="s">
        <v>1</v>
      </c>
      <c r="L1626" s="39"/>
      <c r="M1626" s="215" t="s">
        <v>1</v>
      </c>
      <c r="N1626" s="216" t="s">
        <v>41</v>
      </c>
      <c r="O1626" s="71"/>
      <c r="P1626" s="217">
        <f>O1626*H1626</f>
        <v>0</v>
      </c>
      <c r="Q1626" s="217">
        <v>0</v>
      </c>
      <c r="R1626" s="217">
        <f>Q1626*H1626</f>
        <v>0</v>
      </c>
      <c r="S1626" s="217">
        <v>1.695E-2</v>
      </c>
      <c r="T1626" s="218">
        <f>S1626*H1626</f>
        <v>1.695E-2</v>
      </c>
      <c r="U1626" s="34"/>
      <c r="V1626" s="34"/>
      <c r="W1626" s="34"/>
      <c r="X1626" s="34"/>
      <c r="Y1626" s="34"/>
      <c r="Z1626" s="34"/>
      <c r="AA1626" s="34"/>
      <c r="AB1626" s="34"/>
      <c r="AC1626" s="34"/>
      <c r="AD1626" s="34"/>
      <c r="AE1626" s="34"/>
      <c r="AR1626" s="219" t="s">
        <v>275</v>
      </c>
      <c r="AT1626" s="219" t="s">
        <v>184</v>
      </c>
      <c r="AU1626" s="219" t="s">
        <v>85</v>
      </c>
      <c r="AY1626" s="17" t="s">
        <v>182</v>
      </c>
      <c r="BE1626" s="220">
        <f>IF(N1626="základní",J1626,0)</f>
        <v>0</v>
      </c>
      <c r="BF1626" s="220">
        <f>IF(N1626="snížená",J1626,0)</f>
        <v>0</v>
      </c>
      <c r="BG1626" s="220">
        <f>IF(N1626="zákl. přenesená",J1626,0)</f>
        <v>0</v>
      </c>
      <c r="BH1626" s="220">
        <f>IF(N1626="sníž. přenesená",J1626,0)</f>
        <v>0</v>
      </c>
      <c r="BI1626" s="220">
        <f>IF(N1626="nulová",J1626,0)</f>
        <v>0</v>
      </c>
      <c r="BJ1626" s="17" t="s">
        <v>83</v>
      </c>
      <c r="BK1626" s="220">
        <f>ROUND(I1626*H1626,2)</f>
        <v>0</v>
      </c>
      <c r="BL1626" s="17" t="s">
        <v>275</v>
      </c>
      <c r="BM1626" s="219" t="s">
        <v>2561</v>
      </c>
    </row>
    <row r="1627" spans="1:65" s="2" customFormat="1" ht="21.75" customHeight="1">
      <c r="A1627" s="34"/>
      <c r="B1627" s="35"/>
      <c r="C1627" s="208" t="s">
        <v>2562</v>
      </c>
      <c r="D1627" s="208" t="s">
        <v>184</v>
      </c>
      <c r="E1627" s="209" t="s">
        <v>2563</v>
      </c>
      <c r="F1627" s="210" t="s">
        <v>2564</v>
      </c>
      <c r="G1627" s="211" t="s">
        <v>2450</v>
      </c>
      <c r="H1627" s="212">
        <v>1</v>
      </c>
      <c r="I1627" s="213"/>
      <c r="J1627" s="214">
        <f>ROUND(I1627*H1627,2)</f>
        <v>0</v>
      </c>
      <c r="K1627" s="210" t="s">
        <v>1</v>
      </c>
      <c r="L1627" s="39"/>
      <c r="M1627" s="215" t="s">
        <v>1</v>
      </c>
      <c r="N1627" s="216" t="s">
        <v>41</v>
      </c>
      <c r="O1627" s="71"/>
      <c r="P1627" s="217">
        <f>O1627*H1627</f>
        <v>0</v>
      </c>
      <c r="Q1627" s="217">
        <v>0</v>
      </c>
      <c r="R1627" s="217">
        <f>Q1627*H1627</f>
        <v>0</v>
      </c>
      <c r="S1627" s="217">
        <v>1.695E-2</v>
      </c>
      <c r="T1627" s="218">
        <f>S1627*H1627</f>
        <v>1.695E-2</v>
      </c>
      <c r="U1627" s="34"/>
      <c r="V1627" s="34"/>
      <c r="W1627" s="34"/>
      <c r="X1627" s="34"/>
      <c r="Y1627" s="34"/>
      <c r="Z1627" s="34"/>
      <c r="AA1627" s="34"/>
      <c r="AB1627" s="34"/>
      <c r="AC1627" s="34"/>
      <c r="AD1627" s="34"/>
      <c r="AE1627" s="34"/>
      <c r="AR1627" s="219" t="s">
        <v>275</v>
      </c>
      <c r="AT1627" s="219" t="s">
        <v>184</v>
      </c>
      <c r="AU1627" s="219" t="s">
        <v>85</v>
      </c>
      <c r="AY1627" s="17" t="s">
        <v>182</v>
      </c>
      <c r="BE1627" s="220">
        <f>IF(N1627="základní",J1627,0)</f>
        <v>0</v>
      </c>
      <c r="BF1627" s="220">
        <f>IF(N1627="snížená",J1627,0)</f>
        <v>0</v>
      </c>
      <c r="BG1627" s="220">
        <f>IF(N1627="zákl. přenesená",J1627,0)</f>
        <v>0</v>
      </c>
      <c r="BH1627" s="220">
        <f>IF(N1627="sníž. přenesená",J1627,0)</f>
        <v>0</v>
      </c>
      <c r="BI1627" s="220">
        <f>IF(N1627="nulová",J1627,0)</f>
        <v>0</v>
      </c>
      <c r="BJ1627" s="17" t="s">
        <v>83</v>
      </c>
      <c r="BK1627" s="220">
        <f>ROUND(I1627*H1627,2)</f>
        <v>0</v>
      </c>
      <c r="BL1627" s="17" t="s">
        <v>275</v>
      </c>
      <c r="BM1627" s="219" t="s">
        <v>2565</v>
      </c>
    </row>
    <row r="1628" spans="1:65" s="2" customFormat="1" ht="16.5" customHeight="1">
      <c r="A1628" s="34"/>
      <c r="B1628" s="35"/>
      <c r="C1628" s="208" t="s">
        <v>2566</v>
      </c>
      <c r="D1628" s="208" t="s">
        <v>184</v>
      </c>
      <c r="E1628" s="209" t="s">
        <v>2567</v>
      </c>
      <c r="F1628" s="210" t="s">
        <v>2568</v>
      </c>
      <c r="G1628" s="211" t="s">
        <v>331</v>
      </c>
      <c r="H1628" s="212">
        <v>8.0289999999999999</v>
      </c>
      <c r="I1628" s="213"/>
      <c r="J1628" s="214">
        <f>ROUND(I1628*H1628,2)</f>
        <v>0</v>
      </c>
      <c r="K1628" s="210" t="s">
        <v>188</v>
      </c>
      <c r="L1628" s="39"/>
      <c r="M1628" s="215" t="s">
        <v>1</v>
      </c>
      <c r="N1628" s="216" t="s">
        <v>41</v>
      </c>
      <c r="O1628" s="71"/>
      <c r="P1628" s="217">
        <f>O1628*H1628</f>
        <v>0</v>
      </c>
      <c r="Q1628" s="217">
        <v>0</v>
      </c>
      <c r="R1628" s="217">
        <f>Q1628*H1628</f>
        <v>0</v>
      </c>
      <c r="S1628" s="217">
        <v>1.695E-2</v>
      </c>
      <c r="T1628" s="218">
        <f>S1628*H1628</f>
        <v>0.13609155000000001</v>
      </c>
      <c r="U1628" s="34"/>
      <c r="V1628" s="34"/>
      <c r="W1628" s="34"/>
      <c r="X1628" s="34"/>
      <c r="Y1628" s="34"/>
      <c r="Z1628" s="34"/>
      <c r="AA1628" s="34"/>
      <c r="AB1628" s="34"/>
      <c r="AC1628" s="34"/>
      <c r="AD1628" s="34"/>
      <c r="AE1628" s="34"/>
      <c r="AR1628" s="219" t="s">
        <v>275</v>
      </c>
      <c r="AT1628" s="219" t="s">
        <v>184</v>
      </c>
      <c r="AU1628" s="219" t="s">
        <v>85</v>
      </c>
      <c r="AY1628" s="17" t="s">
        <v>182</v>
      </c>
      <c r="BE1628" s="220">
        <f>IF(N1628="základní",J1628,0)</f>
        <v>0</v>
      </c>
      <c r="BF1628" s="220">
        <f>IF(N1628="snížená",J1628,0)</f>
        <v>0</v>
      </c>
      <c r="BG1628" s="220">
        <f>IF(N1628="zákl. přenesená",J1628,0)</f>
        <v>0</v>
      </c>
      <c r="BH1628" s="220">
        <f>IF(N1628="sníž. přenesená",J1628,0)</f>
        <v>0</v>
      </c>
      <c r="BI1628" s="220">
        <f>IF(N1628="nulová",J1628,0)</f>
        <v>0</v>
      </c>
      <c r="BJ1628" s="17" t="s">
        <v>83</v>
      </c>
      <c r="BK1628" s="220">
        <f>ROUND(I1628*H1628,2)</f>
        <v>0</v>
      </c>
      <c r="BL1628" s="17" t="s">
        <v>275</v>
      </c>
      <c r="BM1628" s="219" t="s">
        <v>2569</v>
      </c>
    </row>
    <row r="1629" spans="1:65" s="13" customFormat="1">
      <c r="B1629" s="221"/>
      <c r="C1629" s="222"/>
      <c r="D1629" s="223" t="s">
        <v>191</v>
      </c>
      <c r="E1629" s="224" t="s">
        <v>1</v>
      </c>
      <c r="F1629" s="225" t="s">
        <v>2570</v>
      </c>
      <c r="G1629" s="222"/>
      <c r="H1629" s="226">
        <v>8.0289999999999999</v>
      </c>
      <c r="I1629" s="227"/>
      <c r="J1629" s="222"/>
      <c r="K1629" s="222"/>
      <c r="L1629" s="228"/>
      <c r="M1629" s="229"/>
      <c r="N1629" s="230"/>
      <c r="O1629" s="230"/>
      <c r="P1629" s="230"/>
      <c r="Q1629" s="230"/>
      <c r="R1629" s="230"/>
      <c r="S1629" s="230"/>
      <c r="T1629" s="231"/>
      <c r="AT1629" s="232" t="s">
        <v>191</v>
      </c>
      <c r="AU1629" s="232" t="s">
        <v>85</v>
      </c>
      <c r="AV1629" s="13" t="s">
        <v>85</v>
      </c>
      <c r="AW1629" s="13" t="s">
        <v>32</v>
      </c>
      <c r="AX1629" s="13" t="s">
        <v>83</v>
      </c>
      <c r="AY1629" s="232" t="s">
        <v>182</v>
      </c>
    </row>
    <row r="1630" spans="1:65" s="2" customFormat="1" ht="16.5" customHeight="1">
      <c r="A1630" s="34"/>
      <c r="B1630" s="35"/>
      <c r="C1630" s="208" t="s">
        <v>2571</v>
      </c>
      <c r="D1630" s="208" t="s">
        <v>184</v>
      </c>
      <c r="E1630" s="209" t="s">
        <v>2572</v>
      </c>
      <c r="F1630" s="210" t="s">
        <v>2573</v>
      </c>
      <c r="G1630" s="211" t="s">
        <v>360</v>
      </c>
      <c r="H1630" s="212">
        <v>20.399999999999999</v>
      </c>
      <c r="I1630" s="213"/>
      <c r="J1630" s="214">
        <f>ROUND(I1630*H1630,2)</f>
        <v>0</v>
      </c>
      <c r="K1630" s="210" t="s">
        <v>188</v>
      </c>
      <c r="L1630" s="39"/>
      <c r="M1630" s="215" t="s">
        <v>1</v>
      </c>
      <c r="N1630" s="216" t="s">
        <v>41</v>
      </c>
      <c r="O1630" s="71"/>
      <c r="P1630" s="217">
        <f>O1630*H1630</f>
        <v>0</v>
      </c>
      <c r="Q1630" s="217">
        <v>0</v>
      </c>
      <c r="R1630" s="217">
        <f>Q1630*H1630</f>
        <v>0</v>
      </c>
      <c r="S1630" s="217">
        <v>0</v>
      </c>
      <c r="T1630" s="218">
        <f>S1630*H1630</f>
        <v>0</v>
      </c>
      <c r="U1630" s="34"/>
      <c r="V1630" s="34"/>
      <c r="W1630" s="34"/>
      <c r="X1630" s="34"/>
      <c r="Y1630" s="34"/>
      <c r="Z1630" s="34"/>
      <c r="AA1630" s="34"/>
      <c r="AB1630" s="34"/>
      <c r="AC1630" s="34"/>
      <c r="AD1630" s="34"/>
      <c r="AE1630" s="34"/>
      <c r="AR1630" s="219" t="s">
        <v>275</v>
      </c>
      <c r="AT1630" s="219" t="s">
        <v>184</v>
      </c>
      <c r="AU1630" s="219" t="s">
        <v>85</v>
      </c>
      <c r="AY1630" s="17" t="s">
        <v>182</v>
      </c>
      <c r="BE1630" s="220">
        <f>IF(N1630="základní",J1630,0)</f>
        <v>0</v>
      </c>
      <c r="BF1630" s="220">
        <f>IF(N1630="snížená",J1630,0)</f>
        <v>0</v>
      </c>
      <c r="BG1630" s="220">
        <f>IF(N1630="zákl. přenesená",J1630,0)</f>
        <v>0</v>
      </c>
      <c r="BH1630" s="220">
        <f>IF(N1630="sníž. přenesená",J1630,0)</f>
        <v>0</v>
      </c>
      <c r="BI1630" s="220">
        <f>IF(N1630="nulová",J1630,0)</f>
        <v>0</v>
      </c>
      <c r="BJ1630" s="17" t="s">
        <v>83</v>
      </c>
      <c r="BK1630" s="220">
        <f>ROUND(I1630*H1630,2)</f>
        <v>0</v>
      </c>
      <c r="BL1630" s="17" t="s">
        <v>275</v>
      </c>
      <c r="BM1630" s="219" t="s">
        <v>2574</v>
      </c>
    </row>
    <row r="1631" spans="1:65" s="13" customFormat="1">
      <c r="B1631" s="221"/>
      <c r="C1631" s="222"/>
      <c r="D1631" s="223" t="s">
        <v>191</v>
      </c>
      <c r="E1631" s="224" t="s">
        <v>1</v>
      </c>
      <c r="F1631" s="225" t="s">
        <v>2575</v>
      </c>
      <c r="G1631" s="222"/>
      <c r="H1631" s="226">
        <v>18</v>
      </c>
      <c r="I1631" s="227"/>
      <c r="J1631" s="222"/>
      <c r="K1631" s="222"/>
      <c r="L1631" s="228"/>
      <c r="M1631" s="229"/>
      <c r="N1631" s="230"/>
      <c r="O1631" s="230"/>
      <c r="P1631" s="230"/>
      <c r="Q1631" s="230"/>
      <c r="R1631" s="230"/>
      <c r="S1631" s="230"/>
      <c r="T1631" s="231"/>
      <c r="AT1631" s="232" t="s">
        <v>191</v>
      </c>
      <c r="AU1631" s="232" t="s">
        <v>85</v>
      </c>
      <c r="AV1631" s="13" t="s">
        <v>85</v>
      </c>
      <c r="AW1631" s="13" t="s">
        <v>32</v>
      </c>
      <c r="AX1631" s="13" t="s">
        <v>76</v>
      </c>
      <c r="AY1631" s="232" t="s">
        <v>182</v>
      </c>
    </row>
    <row r="1632" spans="1:65" s="13" customFormat="1">
      <c r="B1632" s="221"/>
      <c r="C1632" s="222"/>
      <c r="D1632" s="223" t="s">
        <v>191</v>
      </c>
      <c r="E1632" s="224" t="s">
        <v>1</v>
      </c>
      <c r="F1632" s="225" t="s">
        <v>2576</v>
      </c>
      <c r="G1632" s="222"/>
      <c r="H1632" s="226">
        <v>2.4</v>
      </c>
      <c r="I1632" s="227"/>
      <c r="J1632" s="222"/>
      <c r="K1632" s="222"/>
      <c r="L1632" s="228"/>
      <c r="M1632" s="229"/>
      <c r="N1632" s="230"/>
      <c r="O1632" s="230"/>
      <c r="P1632" s="230"/>
      <c r="Q1632" s="230"/>
      <c r="R1632" s="230"/>
      <c r="S1632" s="230"/>
      <c r="T1632" s="231"/>
      <c r="AT1632" s="232" t="s">
        <v>191</v>
      </c>
      <c r="AU1632" s="232" t="s">
        <v>85</v>
      </c>
      <c r="AV1632" s="13" t="s">
        <v>85</v>
      </c>
      <c r="AW1632" s="13" t="s">
        <v>32</v>
      </c>
      <c r="AX1632" s="13" t="s">
        <v>76</v>
      </c>
      <c r="AY1632" s="232" t="s">
        <v>182</v>
      </c>
    </row>
    <row r="1633" spans="1:65" s="15" customFormat="1">
      <c r="B1633" s="244"/>
      <c r="C1633" s="245"/>
      <c r="D1633" s="223" t="s">
        <v>191</v>
      </c>
      <c r="E1633" s="246" t="s">
        <v>1</v>
      </c>
      <c r="F1633" s="247" t="s">
        <v>2577</v>
      </c>
      <c r="G1633" s="245"/>
      <c r="H1633" s="248">
        <v>20.399999999999999</v>
      </c>
      <c r="I1633" s="249"/>
      <c r="J1633" s="245"/>
      <c r="K1633" s="245"/>
      <c r="L1633" s="250"/>
      <c r="M1633" s="251"/>
      <c r="N1633" s="252"/>
      <c r="O1633" s="252"/>
      <c r="P1633" s="252"/>
      <c r="Q1633" s="252"/>
      <c r="R1633" s="252"/>
      <c r="S1633" s="252"/>
      <c r="T1633" s="253"/>
      <c r="AT1633" s="254" t="s">
        <v>191</v>
      </c>
      <c r="AU1633" s="254" t="s">
        <v>85</v>
      </c>
      <c r="AV1633" s="15" t="s">
        <v>189</v>
      </c>
      <c r="AW1633" s="15" t="s">
        <v>32</v>
      </c>
      <c r="AX1633" s="15" t="s">
        <v>83</v>
      </c>
      <c r="AY1633" s="254" t="s">
        <v>182</v>
      </c>
    </row>
    <row r="1634" spans="1:65" s="2" customFormat="1" ht="16.5" customHeight="1">
      <c r="A1634" s="34"/>
      <c r="B1634" s="35"/>
      <c r="C1634" s="255" t="s">
        <v>2578</v>
      </c>
      <c r="D1634" s="255" t="s">
        <v>309</v>
      </c>
      <c r="E1634" s="256" t="s">
        <v>2579</v>
      </c>
      <c r="F1634" s="257" t="s">
        <v>2580</v>
      </c>
      <c r="G1634" s="258" t="s">
        <v>360</v>
      </c>
      <c r="H1634" s="259">
        <v>22.44</v>
      </c>
      <c r="I1634" s="260"/>
      <c r="J1634" s="261">
        <f>ROUND(I1634*H1634,2)</f>
        <v>0</v>
      </c>
      <c r="K1634" s="257" t="s">
        <v>1</v>
      </c>
      <c r="L1634" s="262"/>
      <c r="M1634" s="263" t="s">
        <v>1</v>
      </c>
      <c r="N1634" s="264" t="s">
        <v>41</v>
      </c>
      <c r="O1634" s="71"/>
      <c r="P1634" s="217">
        <f>O1634*H1634</f>
        <v>0</v>
      </c>
      <c r="Q1634" s="217">
        <v>4.1099999999999999E-3</v>
      </c>
      <c r="R1634" s="217">
        <f>Q1634*H1634</f>
        <v>9.2228400000000002E-2</v>
      </c>
      <c r="S1634" s="217">
        <v>0</v>
      </c>
      <c r="T1634" s="218">
        <f>S1634*H1634</f>
        <v>0</v>
      </c>
      <c r="U1634" s="34"/>
      <c r="V1634" s="34"/>
      <c r="W1634" s="34"/>
      <c r="X1634" s="34"/>
      <c r="Y1634" s="34"/>
      <c r="Z1634" s="34"/>
      <c r="AA1634" s="34"/>
      <c r="AB1634" s="34"/>
      <c r="AC1634" s="34"/>
      <c r="AD1634" s="34"/>
      <c r="AE1634" s="34"/>
      <c r="AR1634" s="219" t="s">
        <v>380</v>
      </c>
      <c r="AT1634" s="219" t="s">
        <v>309</v>
      </c>
      <c r="AU1634" s="219" t="s">
        <v>85</v>
      </c>
      <c r="AY1634" s="17" t="s">
        <v>182</v>
      </c>
      <c r="BE1634" s="220">
        <f>IF(N1634="základní",J1634,0)</f>
        <v>0</v>
      </c>
      <c r="BF1634" s="220">
        <f>IF(N1634="snížená",J1634,0)</f>
        <v>0</v>
      </c>
      <c r="BG1634" s="220">
        <f>IF(N1634="zákl. přenesená",J1634,0)</f>
        <v>0</v>
      </c>
      <c r="BH1634" s="220">
        <f>IF(N1634="sníž. přenesená",J1634,0)</f>
        <v>0</v>
      </c>
      <c r="BI1634" s="220">
        <f>IF(N1634="nulová",J1634,0)</f>
        <v>0</v>
      </c>
      <c r="BJ1634" s="17" t="s">
        <v>83</v>
      </c>
      <c r="BK1634" s="220">
        <f>ROUND(I1634*H1634,2)</f>
        <v>0</v>
      </c>
      <c r="BL1634" s="17" t="s">
        <v>275</v>
      </c>
      <c r="BM1634" s="219" t="s">
        <v>2581</v>
      </c>
    </row>
    <row r="1635" spans="1:65" s="13" customFormat="1">
      <c r="B1635" s="221"/>
      <c r="C1635" s="222"/>
      <c r="D1635" s="223" t="s">
        <v>191</v>
      </c>
      <c r="E1635" s="224" t="s">
        <v>1</v>
      </c>
      <c r="F1635" s="225" t="s">
        <v>2582</v>
      </c>
      <c r="G1635" s="222"/>
      <c r="H1635" s="226">
        <v>22.44</v>
      </c>
      <c r="I1635" s="227"/>
      <c r="J1635" s="222"/>
      <c r="K1635" s="222"/>
      <c r="L1635" s="228"/>
      <c r="M1635" s="229"/>
      <c r="N1635" s="230"/>
      <c r="O1635" s="230"/>
      <c r="P1635" s="230"/>
      <c r="Q1635" s="230"/>
      <c r="R1635" s="230"/>
      <c r="S1635" s="230"/>
      <c r="T1635" s="231"/>
      <c r="AT1635" s="232" t="s">
        <v>191</v>
      </c>
      <c r="AU1635" s="232" t="s">
        <v>85</v>
      </c>
      <c r="AV1635" s="13" t="s">
        <v>85</v>
      </c>
      <c r="AW1635" s="13" t="s">
        <v>32</v>
      </c>
      <c r="AX1635" s="13" t="s">
        <v>83</v>
      </c>
      <c r="AY1635" s="232" t="s">
        <v>182</v>
      </c>
    </row>
    <row r="1636" spans="1:65" s="2" customFormat="1" ht="16.5" customHeight="1">
      <c r="A1636" s="34"/>
      <c r="B1636" s="35"/>
      <c r="C1636" s="208" t="s">
        <v>2583</v>
      </c>
      <c r="D1636" s="208" t="s">
        <v>184</v>
      </c>
      <c r="E1636" s="209" t="s">
        <v>2584</v>
      </c>
      <c r="F1636" s="210" t="s">
        <v>2585</v>
      </c>
      <c r="G1636" s="211" t="s">
        <v>360</v>
      </c>
      <c r="H1636" s="212">
        <v>4.5</v>
      </c>
      <c r="I1636" s="213"/>
      <c r="J1636" s="214">
        <f>ROUND(I1636*H1636,2)</f>
        <v>0</v>
      </c>
      <c r="K1636" s="210" t="s">
        <v>188</v>
      </c>
      <c r="L1636" s="39"/>
      <c r="M1636" s="215" t="s">
        <v>1</v>
      </c>
      <c r="N1636" s="216" t="s">
        <v>41</v>
      </c>
      <c r="O1636" s="71"/>
      <c r="P1636" s="217">
        <f>O1636*H1636</f>
        <v>0</v>
      </c>
      <c r="Q1636" s="217">
        <v>0</v>
      </c>
      <c r="R1636" s="217">
        <f>Q1636*H1636</f>
        <v>0</v>
      </c>
      <c r="S1636" s="217">
        <v>1.9650000000000001E-2</v>
      </c>
      <c r="T1636" s="218">
        <f>S1636*H1636</f>
        <v>8.8425000000000004E-2</v>
      </c>
      <c r="U1636" s="34"/>
      <c r="V1636" s="34"/>
      <c r="W1636" s="34"/>
      <c r="X1636" s="34"/>
      <c r="Y1636" s="34"/>
      <c r="Z1636" s="34"/>
      <c r="AA1636" s="34"/>
      <c r="AB1636" s="34"/>
      <c r="AC1636" s="34"/>
      <c r="AD1636" s="34"/>
      <c r="AE1636" s="34"/>
      <c r="AR1636" s="219" t="s">
        <v>275</v>
      </c>
      <c r="AT1636" s="219" t="s">
        <v>184</v>
      </c>
      <c r="AU1636" s="219" t="s">
        <v>85</v>
      </c>
      <c r="AY1636" s="17" t="s">
        <v>182</v>
      </c>
      <c r="BE1636" s="220">
        <f>IF(N1636="základní",J1636,0)</f>
        <v>0</v>
      </c>
      <c r="BF1636" s="220">
        <f>IF(N1636="snížená",J1636,0)</f>
        <v>0</v>
      </c>
      <c r="BG1636" s="220">
        <f>IF(N1636="zákl. přenesená",J1636,0)</f>
        <v>0</v>
      </c>
      <c r="BH1636" s="220">
        <f>IF(N1636="sníž. přenesená",J1636,0)</f>
        <v>0</v>
      </c>
      <c r="BI1636" s="220">
        <f>IF(N1636="nulová",J1636,0)</f>
        <v>0</v>
      </c>
      <c r="BJ1636" s="17" t="s">
        <v>83</v>
      </c>
      <c r="BK1636" s="220">
        <f>ROUND(I1636*H1636,2)</f>
        <v>0</v>
      </c>
      <c r="BL1636" s="17" t="s">
        <v>275</v>
      </c>
      <c r="BM1636" s="219" t="s">
        <v>2586</v>
      </c>
    </row>
    <row r="1637" spans="1:65" s="13" customFormat="1">
      <c r="B1637" s="221"/>
      <c r="C1637" s="222"/>
      <c r="D1637" s="223" t="s">
        <v>191</v>
      </c>
      <c r="E1637" s="224" t="s">
        <v>1</v>
      </c>
      <c r="F1637" s="225" t="s">
        <v>2587</v>
      </c>
      <c r="G1637" s="222"/>
      <c r="H1637" s="226">
        <v>4.5</v>
      </c>
      <c r="I1637" s="227"/>
      <c r="J1637" s="222"/>
      <c r="K1637" s="222"/>
      <c r="L1637" s="228"/>
      <c r="M1637" s="229"/>
      <c r="N1637" s="230"/>
      <c r="O1637" s="230"/>
      <c r="P1637" s="230"/>
      <c r="Q1637" s="230"/>
      <c r="R1637" s="230"/>
      <c r="S1637" s="230"/>
      <c r="T1637" s="231"/>
      <c r="AT1637" s="232" t="s">
        <v>191</v>
      </c>
      <c r="AU1637" s="232" t="s">
        <v>85</v>
      </c>
      <c r="AV1637" s="13" t="s">
        <v>85</v>
      </c>
      <c r="AW1637" s="13" t="s">
        <v>32</v>
      </c>
      <c r="AX1637" s="13" t="s">
        <v>83</v>
      </c>
      <c r="AY1637" s="232" t="s">
        <v>182</v>
      </c>
    </row>
    <row r="1638" spans="1:65" s="2" customFormat="1" ht="16.5" customHeight="1">
      <c r="A1638" s="34"/>
      <c r="B1638" s="35"/>
      <c r="C1638" s="208" t="s">
        <v>2588</v>
      </c>
      <c r="D1638" s="208" t="s">
        <v>184</v>
      </c>
      <c r="E1638" s="209" t="s">
        <v>2589</v>
      </c>
      <c r="F1638" s="210" t="s">
        <v>2590</v>
      </c>
      <c r="G1638" s="211" t="s">
        <v>331</v>
      </c>
      <c r="H1638" s="212">
        <v>5.8920000000000003</v>
      </c>
      <c r="I1638" s="213"/>
      <c r="J1638" s="214">
        <f>ROUND(I1638*H1638,2)</f>
        <v>0</v>
      </c>
      <c r="K1638" s="210" t="s">
        <v>188</v>
      </c>
      <c r="L1638" s="39"/>
      <c r="M1638" s="215" t="s">
        <v>1</v>
      </c>
      <c r="N1638" s="216" t="s">
        <v>41</v>
      </c>
      <c r="O1638" s="71"/>
      <c r="P1638" s="217">
        <f>O1638*H1638</f>
        <v>0</v>
      </c>
      <c r="Q1638" s="217">
        <v>0</v>
      </c>
      <c r="R1638" s="217">
        <f>Q1638*H1638</f>
        <v>0</v>
      </c>
      <c r="S1638" s="217">
        <v>0</v>
      </c>
      <c r="T1638" s="218">
        <f>S1638*H1638</f>
        <v>0</v>
      </c>
      <c r="U1638" s="34"/>
      <c r="V1638" s="34"/>
      <c r="W1638" s="34"/>
      <c r="X1638" s="34"/>
      <c r="Y1638" s="34"/>
      <c r="Z1638" s="34"/>
      <c r="AA1638" s="34"/>
      <c r="AB1638" s="34"/>
      <c r="AC1638" s="34"/>
      <c r="AD1638" s="34"/>
      <c r="AE1638" s="34"/>
      <c r="AR1638" s="219" t="s">
        <v>275</v>
      </c>
      <c r="AT1638" s="219" t="s">
        <v>184</v>
      </c>
      <c r="AU1638" s="219" t="s">
        <v>85</v>
      </c>
      <c r="AY1638" s="17" t="s">
        <v>182</v>
      </c>
      <c r="BE1638" s="220">
        <f>IF(N1638="základní",J1638,0)</f>
        <v>0</v>
      </c>
      <c r="BF1638" s="220">
        <f>IF(N1638="snížená",J1638,0)</f>
        <v>0</v>
      </c>
      <c r="BG1638" s="220">
        <f>IF(N1638="zákl. přenesená",J1638,0)</f>
        <v>0</v>
      </c>
      <c r="BH1638" s="220">
        <f>IF(N1638="sníž. přenesená",J1638,0)</f>
        <v>0</v>
      </c>
      <c r="BI1638" s="220">
        <f>IF(N1638="nulová",J1638,0)</f>
        <v>0</v>
      </c>
      <c r="BJ1638" s="17" t="s">
        <v>83</v>
      </c>
      <c r="BK1638" s="220">
        <f>ROUND(I1638*H1638,2)</f>
        <v>0</v>
      </c>
      <c r="BL1638" s="17" t="s">
        <v>275</v>
      </c>
      <c r="BM1638" s="219" t="s">
        <v>2591</v>
      </c>
    </row>
    <row r="1639" spans="1:65" s="13" customFormat="1">
      <c r="B1639" s="221"/>
      <c r="C1639" s="222"/>
      <c r="D1639" s="223" t="s">
        <v>191</v>
      </c>
      <c r="E1639" s="224" t="s">
        <v>1</v>
      </c>
      <c r="F1639" s="225" t="s">
        <v>2592</v>
      </c>
      <c r="G1639" s="222"/>
      <c r="H1639" s="226">
        <v>3.032</v>
      </c>
      <c r="I1639" s="227"/>
      <c r="J1639" s="222"/>
      <c r="K1639" s="222"/>
      <c r="L1639" s="228"/>
      <c r="M1639" s="229"/>
      <c r="N1639" s="230"/>
      <c r="O1639" s="230"/>
      <c r="P1639" s="230"/>
      <c r="Q1639" s="230"/>
      <c r="R1639" s="230"/>
      <c r="S1639" s="230"/>
      <c r="T1639" s="231"/>
      <c r="AT1639" s="232" t="s">
        <v>191</v>
      </c>
      <c r="AU1639" s="232" t="s">
        <v>85</v>
      </c>
      <c r="AV1639" s="13" t="s">
        <v>85</v>
      </c>
      <c r="AW1639" s="13" t="s">
        <v>32</v>
      </c>
      <c r="AX1639" s="13" t="s">
        <v>76</v>
      </c>
      <c r="AY1639" s="232" t="s">
        <v>182</v>
      </c>
    </row>
    <row r="1640" spans="1:65" s="13" customFormat="1">
      <c r="B1640" s="221"/>
      <c r="C1640" s="222"/>
      <c r="D1640" s="223" t="s">
        <v>191</v>
      </c>
      <c r="E1640" s="224" t="s">
        <v>1</v>
      </c>
      <c r="F1640" s="225" t="s">
        <v>2593</v>
      </c>
      <c r="G1640" s="222"/>
      <c r="H1640" s="226">
        <v>2.86</v>
      </c>
      <c r="I1640" s="227"/>
      <c r="J1640" s="222"/>
      <c r="K1640" s="222"/>
      <c r="L1640" s="228"/>
      <c r="M1640" s="229"/>
      <c r="N1640" s="230"/>
      <c r="O1640" s="230"/>
      <c r="P1640" s="230"/>
      <c r="Q1640" s="230"/>
      <c r="R1640" s="230"/>
      <c r="S1640" s="230"/>
      <c r="T1640" s="231"/>
      <c r="AT1640" s="232" t="s">
        <v>191</v>
      </c>
      <c r="AU1640" s="232" t="s">
        <v>85</v>
      </c>
      <c r="AV1640" s="13" t="s">
        <v>85</v>
      </c>
      <c r="AW1640" s="13" t="s">
        <v>32</v>
      </c>
      <c r="AX1640" s="13" t="s">
        <v>76</v>
      </c>
      <c r="AY1640" s="232" t="s">
        <v>182</v>
      </c>
    </row>
    <row r="1641" spans="1:65" s="15" customFormat="1">
      <c r="B1641" s="244"/>
      <c r="C1641" s="245"/>
      <c r="D1641" s="223" t="s">
        <v>191</v>
      </c>
      <c r="E1641" s="246" t="s">
        <v>1</v>
      </c>
      <c r="F1641" s="247" t="s">
        <v>202</v>
      </c>
      <c r="G1641" s="245"/>
      <c r="H1641" s="248">
        <v>5.8919999999999995</v>
      </c>
      <c r="I1641" s="249"/>
      <c r="J1641" s="245"/>
      <c r="K1641" s="245"/>
      <c r="L1641" s="250"/>
      <c r="M1641" s="251"/>
      <c r="N1641" s="252"/>
      <c r="O1641" s="252"/>
      <c r="P1641" s="252"/>
      <c r="Q1641" s="252"/>
      <c r="R1641" s="252"/>
      <c r="S1641" s="252"/>
      <c r="T1641" s="253"/>
      <c r="AT1641" s="254" t="s">
        <v>191</v>
      </c>
      <c r="AU1641" s="254" t="s">
        <v>85</v>
      </c>
      <c r="AV1641" s="15" t="s">
        <v>189</v>
      </c>
      <c r="AW1641" s="15" t="s">
        <v>32</v>
      </c>
      <c r="AX1641" s="15" t="s">
        <v>83</v>
      </c>
      <c r="AY1641" s="254" t="s">
        <v>182</v>
      </c>
    </row>
    <row r="1642" spans="1:65" s="2" customFormat="1" ht="16.5" customHeight="1">
      <c r="A1642" s="34"/>
      <c r="B1642" s="35"/>
      <c r="C1642" s="208" t="s">
        <v>2594</v>
      </c>
      <c r="D1642" s="208" t="s">
        <v>184</v>
      </c>
      <c r="E1642" s="209" t="s">
        <v>2595</v>
      </c>
      <c r="F1642" s="210" t="s">
        <v>2596</v>
      </c>
      <c r="G1642" s="211" t="s">
        <v>414</v>
      </c>
      <c r="H1642" s="212">
        <v>4</v>
      </c>
      <c r="I1642" s="213"/>
      <c r="J1642" s="214">
        <f>ROUND(I1642*H1642,2)</f>
        <v>0</v>
      </c>
      <c r="K1642" s="210" t="s">
        <v>188</v>
      </c>
      <c r="L1642" s="39"/>
      <c r="M1642" s="215" t="s">
        <v>1</v>
      </c>
      <c r="N1642" s="216" t="s">
        <v>41</v>
      </c>
      <c r="O1642" s="71"/>
      <c r="P1642" s="217">
        <f>O1642*H1642</f>
        <v>0</v>
      </c>
      <c r="Q1642" s="217">
        <v>0</v>
      </c>
      <c r="R1642" s="217">
        <f>Q1642*H1642</f>
        <v>0</v>
      </c>
      <c r="S1642" s="217">
        <v>0</v>
      </c>
      <c r="T1642" s="218">
        <f>S1642*H1642</f>
        <v>0</v>
      </c>
      <c r="U1642" s="34"/>
      <c r="V1642" s="34"/>
      <c r="W1642" s="34"/>
      <c r="X1642" s="34"/>
      <c r="Y1642" s="34"/>
      <c r="Z1642" s="34"/>
      <c r="AA1642" s="34"/>
      <c r="AB1642" s="34"/>
      <c r="AC1642" s="34"/>
      <c r="AD1642" s="34"/>
      <c r="AE1642" s="34"/>
      <c r="AR1642" s="219" t="s">
        <v>275</v>
      </c>
      <c r="AT1642" s="219" t="s">
        <v>184</v>
      </c>
      <c r="AU1642" s="219" t="s">
        <v>85</v>
      </c>
      <c r="AY1642" s="17" t="s">
        <v>182</v>
      </c>
      <c r="BE1642" s="220">
        <f>IF(N1642="základní",J1642,0)</f>
        <v>0</v>
      </c>
      <c r="BF1642" s="220">
        <f>IF(N1642="snížená",J1642,0)</f>
        <v>0</v>
      </c>
      <c r="BG1642" s="220">
        <f>IF(N1642="zákl. přenesená",J1642,0)</f>
        <v>0</v>
      </c>
      <c r="BH1642" s="220">
        <f>IF(N1642="sníž. přenesená",J1642,0)</f>
        <v>0</v>
      </c>
      <c r="BI1642" s="220">
        <f>IF(N1642="nulová",J1642,0)</f>
        <v>0</v>
      </c>
      <c r="BJ1642" s="17" t="s">
        <v>83</v>
      </c>
      <c r="BK1642" s="220">
        <f>ROUND(I1642*H1642,2)</f>
        <v>0</v>
      </c>
      <c r="BL1642" s="17" t="s">
        <v>275</v>
      </c>
      <c r="BM1642" s="219" t="s">
        <v>2597</v>
      </c>
    </row>
    <row r="1643" spans="1:65" s="13" customFormat="1">
      <c r="B1643" s="221"/>
      <c r="C1643" s="222"/>
      <c r="D1643" s="223" t="s">
        <v>191</v>
      </c>
      <c r="E1643" s="224" t="s">
        <v>1</v>
      </c>
      <c r="F1643" s="225" t="s">
        <v>2598</v>
      </c>
      <c r="G1643" s="222"/>
      <c r="H1643" s="226">
        <v>4</v>
      </c>
      <c r="I1643" s="227"/>
      <c r="J1643" s="222"/>
      <c r="K1643" s="222"/>
      <c r="L1643" s="228"/>
      <c r="M1643" s="229"/>
      <c r="N1643" s="230"/>
      <c r="O1643" s="230"/>
      <c r="P1643" s="230"/>
      <c r="Q1643" s="230"/>
      <c r="R1643" s="230"/>
      <c r="S1643" s="230"/>
      <c r="T1643" s="231"/>
      <c r="AT1643" s="232" t="s">
        <v>191</v>
      </c>
      <c r="AU1643" s="232" t="s">
        <v>85</v>
      </c>
      <c r="AV1643" s="13" t="s">
        <v>85</v>
      </c>
      <c r="AW1643" s="13" t="s">
        <v>32</v>
      </c>
      <c r="AX1643" s="13" t="s">
        <v>83</v>
      </c>
      <c r="AY1643" s="232" t="s">
        <v>182</v>
      </c>
    </row>
    <row r="1644" spans="1:65" s="2" customFormat="1" ht="16.5" customHeight="1">
      <c r="A1644" s="34"/>
      <c r="B1644" s="35"/>
      <c r="C1644" s="208" t="s">
        <v>2599</v>
      </c>
      <c r="D1644" s="208" t="s">
        <v>184</v>
      </c>
      <c r="E1644" s="209" t="s">
        <v>2600</v>
      </c>
      <c r="F1644" s="210" t="s">
        <v>2601</v>
      </c>
      <c r="G1644" s="211" t="s">
        <v>414</v>
      </c>
      <c r="H1644" s="212">
        <v>1</v>
      </c>
      <c r="I1644" s="213"/>
      <c r="J1644" s="214">
        <f>ROUND(I1644*H1644,2)</f>
        <v>0</v>
      </c>
      <c r="K1644" s="210" t="s">
        <v>188</v>
      </c>
      <c r="L1644" s="39"/>
      <c r="M1644" s="215" t="s">
        <v>1</v>
      </c>
      <c r="N1644" s="216" t="s">
        <v>41</v>
      </c>
      <c r="O1644" s="71"/>
      <c r="P1644" s="217">
        <f>O1644*H1644</f>
        <v>0</v>
      </c>
      <c r="Q1644" s="217">
        <v>0</v>
      </c>
      <c r="R1644" s="217">
        <f>Q1644*H1644</f>
        <v>0</v>
      </c>
      <c r="S1644" s="217">
        <v>0</v>
      </c>
      <c r="T1644" s="218">
        <f>S1644*H1644</f>
        <v>0</v>
      </c>
      <c r="U1644" s="34"/>
      <c r="V1644" s="34"/>
      <c r="W1644" s="34"/>
      <c r="X1644" s="34"/>
      <c r="Y1644" s="34"/>
      <c r="Z1644" s="34"/>
      <c r="AA1644" s="34"/>
      <c r="AB1644" s="34"/>
      <c r="AC1644" s="34"/>
      <c r="AD1644" s="34"/>
      <c r="AE1644" s="34"/>
      <c r="AR1644" s="219" t="s">
        <v>275</v>
      </c>
      <c r="AT1644" s="219" t="s">
        <v>184</v>
      </c>
      <c r="AU1644" s="219" t="s">
        <v>85</v>
      </c>
      <c r="AY1644" s="17" t="s">
        <v>182</v>
      </c>
      <c r="BE1644" s="220">
        <f>IF(N1644="základní",J1644,0)</f>
        <v>0</v>
      </c>
      <c r="BF1644" s="220">
        <f>IF(N1644="snížená",J1644,0)</f>
        <v>0</v>
      </c>
      <c r="BG1644" s="220">
        <f>IF(N1644="zákl. přenesená",J1644,0)</f>
        <v>0</v>
      </c>
      <c r="BH1644" s="220">
        <f>IF(N1644="sníž. přenesená",J1644,0)</f>
        <v>0</v>
      </c>
      <c r="BI1644" s="220">
        <f>IF(N1644="nulová",J1644,0)</f>
        <v>0</v>
      </c>
      <c r="BJ1644" s="17" t="s">
        <v>83</v>
      </c>
      <c r="BK1644" s="220">
        <f>ROUND(I1644*H1644,2)</f>
        <v>0</v>
      </c>
      <c r="BL1644" s="17" t="s">
        <v>275</v>
      </c>
      <c r="BM1644" s="219" t="s">
        <v>2602</v>
      </c>
    </row>
    <row r="1645" spans="1:65" s="13" customFormat="1">
      <c r="B1645" s="221"/>
      <c r="C1645" s="222"/>
      <c r="D1645" s="223" t="s">
        <v>191</v>
      </c>
      <c r="E1645" s="224" t="s">
        <v>1</v>
      </c>
      <c r="F1645" s="225" t="s">
        <v>2603</v>
      </c>
      <c r="G1645" s="222"/>
      <c r="H1645" s="226">
        <v>1</v>
      </c>
      <c r="I1645" s="227"/>
      <c r="J1645" s="222"/>
      <c r="K1645" s="222"/>
      <c r="L1645" s="228"/>
      <c r="M1645" s="229"/>
      <c r="N1645" s="230"/>
      <c r="O1645" s="230"/>
      <c r="P1645" s="230"/>
      <c r="Q1645" s="230"/>
      <c r="R1645" s="230"/>
      <c r="S1645" s="230"/>
      <c r="T1645" s="231"/>
      <c r="AT1645" s="232" t="s">
        <v>191</v>
      </c>
      <c r="AU1645" s="232" t="s">
        <v>85</v>
      </c>
      <c r="AV1645" s="13" t="s">
        <v>85</v>
      </c>
      <c r="AW1645" s="13" t="s">
        <v>32</v>
      </c>
      <c r="AX1645" s="13" t="s">
        <v>83</v>
      </c>
      <c r="AY1645" s="232" t="s">
        <v>182</v>
      </c>
    </row>
    <row r="1646" spans="1:65" s="2" customFormat="1" ht="21.75" customHeight="1">
      <c r="A1646" s="34"/>
      <c r="B1646" s="35"/>
      <c r="C1646" s="208" t="s">
        <v>2604</v>
      </c>
      <c r="D1646" s="208" t="s">
        <v>184</v>
      </c>
      <c r="E1646" s="209" t="s">
        <v>2605</v>
      </c>
      <c r="F1646" s="210" t="s">
        <v>2606</v>
      </c>
      <c r="G1646" s="211" t="s">
        <v>414</v>
      </c>
      <c r="H1646" s="212">
        <v>1</v>
      </c>
      <c r="I1646" s="213"/>
      <c r="J1646" s="214">
        <f t="shared" ref="J1646:J1657" si="10">ROUND(I1646*H1646,2)</f>
        <v>0</v>
      </c>
      <c r="K1646" s="210" t="s">
        <v>1</v>
      </c>
      <c r="L1646" s="39"/>
      <c r="M1646" s="215" t="s">
        <v>1</v>
      </c>
      <c r="N1646" s="216" t="s">
        <v>41</v>
      </c>
      <c r="O1646" s="71"/>
      <c r="P1646" s="217">
        <f t="shared" ref="P1646:P1657" si="11">O1646*H1646</f>
        <v>0</v>
      </c>
      <c r="Q1646" s="217">
        <v>0.3</v>
      </c>
      <c r="R1646" s="217">
        <f t="shared" ref="R1646:R1657" si="12">Q1646*H1646</f>
        <v>0.3</v>
      </c>
      <c r="S1646" s="217">
        <v>0</v>
      </c>
      <c r="T1646" s="218">
        <f t="shared" ref="T1646:T1657" si="13">S1646*H1646</f>
        <v>0</v>
      </c>
      <c r="U1646" s="34"/>
      <c r="V1646" s="34"/>
      <c r="W1646" s="34"/>
      <c r="X1646" s="34"/>
      <c r="Y1646" s="34"/>
      <c r="Z1646" s="34"/>
      <c r="AA1646" s="34"/>
      <c r="AB1646" s="34"/>
      <c r="AC1646" s="34"/>
      <c r="AD1646" s="34"/>
      <c r="AE1646" s="34"/>
      <c r="AR1646" s="219" t="s">
        <v>275</v>
      </c>
      <c r="AT1646" s="219" t="s">
        <v>184</v>
      </c>
      <c r="AU1646" s="219" t="s">
        <v>85</v>
      </c>
      <c r="AY1646" s="17" t="s">
        <v>182</v>
      </c>
      <c r="BE1646" s="220">
        <f t="shared" ref="BE1646:BE1657" si="14">IF(N1646="základní",J1646,0)</f>
        <v>0</v>
      </c>
      <c r="BF1646" s="220">
        <f t="shared" ref="BF1646:BF1657" si="15">IF(N1646="snížená",J1646,0)</f>
        <v>0</v>
      </c>
      <c r="BG1646" s="220">
        <f t="shared" ref="BG1646:BG1657" si="16">IF(N1646="zákl. přenesená",J1646,0)</f>
        <v>0</v>
      </c>
      <c r="BH1646" s="220">
        <f t="shared" ref="BH1646:BH1657" si="17">IF(N1646="sníž. přenesená",J1646,0)</f>
        <v>0</v>
      </c>
      <c r="BI1646" s="220">
        <f t="shared" ref="BI1646:BI1657" si="18">IF(N1646="nulová",J1646,0)</f>
        <v>0</v>
      </c>
      <c r="BJ1646" s="17" t="s">
        <v>83</v>
      </c>
      <c r="BK1646" s="220">
        <f t="shared" ref="BK1646:BK1657" si="19">ROUND(I1646*H1646,2)</f>
        <v>0</v>
      </c>
      <c r="BL1646" s="17" t="s">
        <v>275</v>
      </c>
      <c r="BM1646" s="219" t="s">
        <v>2607</v>
      </c>
    </row>
    <row r="1647" spans="1:65" s="2" customFormat="1" ht="21.75" customHeight="1">
      <c r="A1647" s="34"/>
      <c r="B1647" s="35"/>
      <c r="C1647" s="208" t="s">
        <v>2608</v>
      </c>
      <c r="D1647" s="208" t="s">
        <v>184</v>
      </c>
      <c r="E1647" s="209" t="s">
        <v>2609</v>
      </c>
      <c r="F1647" s="210" t="s">
        <v>2610</v>
      </c>
      <c r="G1647" s="211" t="s">
        <v>414</v>
      </c>
      <c r="H1647" s="212">
        <v>1</v>
      </c>
      <c r="I1647" s="213"/>
      <c r="J1647" s="214">
        <f t="shared" si="10"/>
        <v>0</v>
      </c>
      <c r="K1647" s="210" t="s">
        <v>1</v>
      </c>
      <c r="L1647" s="39"/>
      <c r="M1647" s="215" t="s">
        <v>1</v>
      </c>
      <c r="N1647" s="216" t="s">
        <v>41</v>
      </c>
      <c r="O1647" s="71"/>
      <c r="P1647" s="217">
        <f t="shared" si="11"/>
        <v>0</v>
      </c>
      <c r="Q1647" s="217">
        <v>0.3</v>
      </c>
      <c r="R1647" s="217">
        <f t="shared" si="12"/>
        <v>0.3</v>
      </c>
      <c r="S1647" s="217">
        <v>0</v>
      </c>
      <c r="T1647" s="218">
        <f t="shared" si="13"/>
        <v>0</v>
      </c>
      <c r="U1647" s="34"/>
      <c r="V1647" s="34"/>
      <c r="W1647" s="34"/>
      <c r="X1647" s="34"/>
      <c r="Y1647" s="34"/>
      <c r="Z1647" s="34"/>
      <c r="AA1647" s="34"/>
      <c r="AB1647" s="34"/>
      <c r="AC1647" s="34"/>
      <c r="AD1647" s="34"/>
      <c r="AE1647" s="34"/>
      <c r="AR1647" s="219" t="s">
        <v>275</v>
      </c>
      <c r="AT1647" s="219" t="s">
        <v>184</v>
      </c>
      <c r="AU1647" s="219" t="s">
        <v>85</v>
      </c>
      <c r="AY1647" s="17" t="s">
        <v>182</v>
      </c>
      <c r="BE1647" s="220">
        <f t="shared" si="14"/>
        <v>0</v>
      </c>
      <c r="BF1647" s="220">
        <f t="shared" si="15"/>
        <v>0</v>
      </c>
      <c r="BG1647" s="220">
        <f t="shared" si="16"/>
        <v>0</v>
      </c>
      <c r="BH1647" s="220">
        <f t="shared" si="17"/>
        <v>0</v>
      </c>
      <c r="BI1647" s="220">
        <f t="shared" si="18"/>
        <v>0</v>
      </c>
      <c r="BJ1647" s="17" t="s">
        <v>83</v>
      </c>
      <c r="BK1647" s="220">
        <f t="shared" si="19"/>
        <v>0</v>
      </c>
      <c r="BL1647" s="17" t="s">
        <v>275</v>
      </c>
      <c r="BM1647" s="219" t="s">
        <v>2611</v>
      </c>
    </row>
    <row r="1648" spans="1:65" s="2" customFormat="1" ht="21.75" customHeight="1">
      <c r="A1648" s="34"/>
      <c r="B1648" s="35"/>
      <c r="C1648" s="208" t="s">
        <v>2612</v>
      </c>
      <c r="D1648" s="208" t="s">
        <v>184</v>
      </c>
      <c r="E1648" s="209" t="s">
        <v>2613</v>
      </c>
      <c r="F1648" s="210" t="s">
        <v>2614</v>
      </c>
      <c r="G1648" s="211" t="s">
        <v>414</v>
      </c>
      <c r="H1648" s="212">
        <v>1</v>
      </c>
      <c r="I1648" s="213"/>
      <c r="J1648" s="214">
        <f t="shared" si="10"/>
        <v>0</v>
      </c>
      <c r="K1648" s="210" t="s">
        <v>1</v>
      </c>
      <c r="L1648" s="39"/>
      <c r="M1648" s="215" t="s">
        <v>1</v>
      </c>
      <c r="N1648" s="216" t="s">
        <v>41</v>
      </c>
      <c r="O1648" s="71"/>
      <c r="P1648" s="217">
        <f t="shared" si="11"/>
        <v>0</v>
      </c>
      <c r="Q1648" s="217">
        <v>0.3</v>
      </c>
      <c r="R1648" s="217">
        <f t="shared" si="12"/>
        <v>0.3</v>
      </c>
      <c r="S1648" s="217">
        <v>0</v>
      </c>
      <c r="T1648" s="218">
        <f t="shared" si="13"/>
        <v>0</v>
      </c>
      <c r="U1648" s="34"/>
      <c r="V1648" s="34"/>
      <c r="W1648" s="34"/>
      <c r="X1648" s="34"/>
      <c r="Y1648" s="34"/>
      <c r="Z1648" s="34"/>
      <c r="AA1648" s="34"/>
      <c r="AB1648" s="34"/>
      <c r="AC1648" s="34"/>
      <c r="AD1648" s="34"/>
      <c r="AE1648" s="34"/>
      <c r="AR1648" s="219" t="s">
        <v>275</v>
      </c>
      <c r="AT1648" s="219" t="s">
        <v>184</v>
      </c>
      <c r="AU1648" s="219" t="s">
        <v>85</v>
      </c>
      <c r="AY1648" s="17" t="s">
        <v>182</v>
      </c>
      <c r="BE1648" s="220">
        <f t="shared" si="14"/>
        <v>0</v>
      </c>
      <c r="BF1648" s="220">
        <f t="shared" si="15"/>
        <v>0</v>
      </c>
      <c r="BG1648" s="220">
        <f t="shared" si="16"/>
        <v>0</v>
      </c>
      <c r="BH1648" s="220">
        <f t="shared" si="17"/>
        <v>0</v>
      </c>
      <c r="BI1648" s="220">
        <f t="shared" si="18"/>
        <v>0</v>
      </c>
      <c r="BJ1648" s="17" t="s">
        <v>83</v>
      </c>
      <c r="BK1648" s="220">
        <f t="shared" si="19"/>
        <v>0</v>
      </c>
      <c r="BL1648" s="17" t="s">
        <v>275</v>
      </c>
      <c r="BM1648" s="219" t="s">
        <v>2615</v>
      </c>
    </row>
    <row r="1649" spans="1:65" s="2" customFormat="1" ht="21.75" customHeight="1">
      <c r="A1649" s="34"/>
      <c r="B1649" s="35"/>
      <c r="C1649" s="208" t="s">
        <v>2616</v>
      </c>
      <c r="D1649" s="208" t="s">
        <v>184</v>
      </c>
      <c r="E1649" s="209" t="s">
        <v>2617</v>
      </c>
      <c r="F1649" s="210" t="s">
        <v>2618</v>
      </c>
      <c r="G1649" s="211" t="s">
        <v>414</v>
      </c>
      <c r="H1649" s="212">
        <v>1</v>
      </c>
      <c r="I1649" s="213"/>
      <c r="J1649" s="214">
        <f t="shared" si="10"/>
        <v>0</v>
      </c>
      <c r="K1649" s="210" t="s">
        <v>1</v>
      </c>
      <c r="L1649" s="39"/>
      <c r="M1649" s="215" t="s">
        <v>1</v>
      </c>
      <c r="N1649" s="216" t="s">
        <v>41</v>
      </c>
      <c r="O1649" s="71"/>
      <c r="P1649" s="217">
        <f t="shared" si="11"/>
        <v>0</v>
      </c>
      <c r="Q1649" s="217">
        <v>0.3</v>
      </c>
      <c r="R1649" s="217">
        <f t="shared" si="12"/>
        <v>0.3</v>
      </c>
      <c r="S1649" s="217">
        <v>0</v>
      </c>
      <c r="T1649" s="218">
        <f t="shared" si="13"/>
        <v>0</v>
      </c>
      <c r="U1649" s="34"/>
      <c r="V1649" s="34"/>
      <c r="W1649" s="34"/>
      <c r="X1649" s="34"/>
      <c r="Y1649" s="34"/>
      <c r="Z1649" s="34"/>
      <c r="AA1649" s="34"/>
      <c r="AB1649" s="34"/>
      <c r="AC1649" s="34"/>
      <c r="AD1649" s="34"/>
      <c r="AE1649" s="34"/>
      <c r="AR1649" s="219" t="s">
        <v>275</v>
      </c>
      <c r="AT1649" s="219" t="s">
        <v>184</v>
      </c>
      <c r="AU1649" s="219" t="s">
        <v>85</v>
      </c>
      <c r="AY1649" s="17" t="s">
        <v>182</v>
      </c>
      <c r="BE1649" s="220">
        <f t="shared" si="14"/>
        <v>0</v>
      </c>
      <c r="BF1649" s="220">
        <f t="shared" si="15"/>
        <v>0</v>
      </c>
      <c r="BG1649" s="220">
        <f t="shared" si="16"/>
        <v>0</v>
      </c>
      <c r="BH1649" s="220">
        <f t="shared" si="17"/>
        <v>0</v>
      </c>
      <c r="BI1649" s="220">
        <f t="shared" si="18"/>
        <v>0</v>
      </c>
      <c r="BJ1649" s="17" t="s">
        <v>83</v>
      </c>
      <c r="BK1649" s="220">
        <f t="shared" si="19"/>
        <v>0</v>
      </c>
      <c r="BL1649" s="17" t="s">
        <v>275</v>
      </c>
      <c r="BM1649" s="219" t="s">
        <v>2619</v>
      </c>
    </row>
    <row r="1650" spans="1:65" s="2" customFormat="1" ht="21.75" customHeight="1">
      <c r="A1650" s="34"/>
      <c r="B1650" s="35"/>
      <c r="C1650" s="208" t="s">
        <v>2620</v>
      </c>
      <c r="D1650" s="208" t="s">
        <v>184</v>
      </c>
      <c r="E1650" s="209" t="s">
        <v>2621</v>
      </c>
      <c r="F1650" s="210" t="s">
        <v>2622</v>
      </c>
      <c r="G1650" s="211" t="s">
        <v>414</v>
      </c>
      <c r="H1650" s="212">
        <v>1</v>
      </c>
      <c r="I1650" s="213"/>
      <c r="J1650" s="214">
        <f t="shared" si="10"/>
        <v>0</v>
      </c>
      <c r="K1650" s="210" t="s">
        <v>1</v>
      </c>
      <c r="L1650" s="39"/>
      <c r="M1650" s="215" t="s">
        <v>1</v>
      </c>
      <c r="N1650" s="216" t="s">
        <v>41</v>
      </c>
      <c r="O1650" s="71"/>
      <c r="P1650" s="217">
        <f t="shared" si="11"/>
        <v>0</v>
      </c>
      <c r="Q1650" s="217">
        <v>0.3</v>
      </c>
      <c r="R1650" s="217">
        <f t="shared" si="12"/>
        <v>0.3</v>
      </c>
      <c r="S1650" s="217">
        <v>0</v>
      </c>
      <c r="T1650" s="218">
        <f t="shared" si="13"/>
        <v>0</v>
      </c>
      <c r="U1650" s="34"/>
      <c r="V1650" s="34"/>
      <c r="W1650" s="34"/>
      <c r="X1650" s="34"/>
      <c r="Y1650" s="34"/>
      <c r="Z1650" s="34"/>
      <c r="AA1650" s="34"/>
      <c r="AB1650" s="34"/>
      <c r="AC1650" s="34"/>
      <c r="AD1650" s="34"/>
      <c r="AE1650" s="34"/>
      <c r="AR1650" s="219" t="s">
        <v>275</v>
      </c>
      <c r="AT1650" s="219" t="s">
        <v>184</v>
      </c>
      <c r="AU1650" s="219" t="s">
        <v>85</v>
      </c>
      <c r="AY1650" s="17" t="s">
        <v>182</v>
      </c>
      <c r="BE1650" s="220">
        <f t="shared" si="14"/>
        <v>0</v>
      </c>
      <c r="BF1650" s="220">
        <f t="shared" si="15"/>
        <v>0</v>
      </c>
      <c r="BG1650" s="220">
        <f t="shared" si="16"/>
        <v>0</v>
      </c>
      <c r="BH1650" s="220">
        <f t="shared" si="17"/>
        <v>0</v>
      </c>
      <c r="BI1650" s="220">
        <f t="shared" si="18"/>
        <v>0</v>
      </c>
      <c r="BJ1650" s="17" t="s">
        <v>83</v>
      </c>
      <c r="BK1650" s="220">
        <f t="shared" si="19"/>
        <v>0</v>
      </c>
      <c r="BL1650" s="17" t="s">
        <v>275</v>
      </c>
      <c r="BM1650" s="219" t="s">
        <v>2623</v>
      </c>
    </row>
    <row r="1651" spans="1:65" s="2" customFormat="1" ht="21.75" customHeight="1">
      <c r="A1651" s="34"/>
      <c r="B1651" s="35"/>
      <c r="C1651" s="208" t="s">
        <v>2624</v>
      </c>
      <c r="D1651" s="208" t="s">
        <v>184</v>
      </c>
      <c r="E1651" s="209" t="s">
        <v>2625</v>
      </c>
      <c r="F1651" s="210" t="s">
        <v>2626</v>
      </c>
      <c r="G1651" s="211" t="s">
        <v>414</v>
      </c>
      <c r="H1651" s="212">
        <v>1</v>
      </c>
      <c r="I1651" s="213"/>
      <c r="J1651" s="214">
        <f t="shared" si="10"/>
        <v>0</v>
      </c>
      <c r="K1651" s="210" t="s">
        <v>1</v>
      </c>
      <c r="L1651" s="39"/>
      <c r="M1651" s="215" t="s">
        <v>1</v>
      </c>
      <c r="N1651" s="216" t="s">
        <v>41</v>
      </c>
      <c r="O1651" s="71"/>
      <c r="P1651" s="217">
        <f t="shared" si="11"/>
        <v>0</v>
      </c>
      <c r="Q1651" s="217">
        <v>0.3</v>
      </c>
      <c r="R1651" s="217">
        <f t="shared" si="12"/>
        <v>0.3</v>
      </c>
      <c r="S1651" s="217">
        <v>0</v>
      </c>
      <c r="T1651" s="218">
        <f t="shared" si="13"/>
        <v>0</v>
      </c>
      <c r="U1651" s="34"/>
      <c r="V1651" s="34"/>
      <c r="W1651" s="34"/>
      <c r="X1651" s="34"/>
      <c r="Y1651" s="34"/>
      <c r="Z1651" s="34"/>
      <c r="AA1651" s="34"/>
      <c r="AB1651" s="34"/>
      <c r="AC1651" s="34"/>
      <c r="AD1651" s="34"/>
      <c r="AE1651" s="34"/>
      <c r="AR1651" s="219" t="s">
        <v>275</v>
      </c>
      <c r="AT1651" s="219" t="s">
        <v>184</v>
      </c>
      <c r="AU1651" s="219" t="s">
        <v>85</v>
      </c>
      <c r="AY1651" s="17" t="s">
        <v>182</v>
      </c>
      <c r="BE1651" s="220">
        <f t="shared" si="14"/>
        <v>0</v>
      </c>
      <c r="BF1651" s="220">
        <f t="shared" si="15"/>
        <v>0</v>
      </c>
      <c r="BG1651" s="220">
        <f t="shared" si="16"/>
        <v>0</v>
      </c>
      <c r="BH1651" s="220">
        <f t="shared" si="17"/>
        <v>0</v>
      </c>
      <c r="BI1651" s="220">
        <f t="shared" si="18"/>
        <v>0</v>
      </c>
      <c r="BJ1651" s="17" t="s">
        <v>83</v>
      </c>
      <c r="BK1651" s="220">
        <f t="shared" si="19"/>
        <v>0</v>
      </c>
      <c r="BL1651" s="17" t="s">
        <v>275</v>
      </c>
      <c r="BM1651" s="219" t="s">
        <v>2627</v>
      </c>
    </row>
    <row r="1652" spans="1:65" s="2" customFormat="1" ht="21.75" customHeight="1">
      <c r="A1652" s="34"/>
      <c r="B1652" s="35"/>
      <c r="C1652" s="208" t="s">
        <v>2628</v>
      </c>
      <c r="D1652" s="208" t="s">
        <v>184</v>
      </c>
      <c r="E1652" s="209" t="s">
        <v>2629</v>
      </c>
      <c r="F1652" s="210" t="s">
        <v>2630</v>
      </c>
      <c r="G1652" s="211" t="s">
        <v>414</v>
      </c>
      <c r="H1652" s="212">
        <v>1</v>
      </c>
      <c r="I1652" s="213"/>
      <c r="J1652" s="214">
        <f t="shared" si="10"/>
        <v>0</v>
      </c>
      <c r="K1652" s="210" t="s">
        <v>1</v>
      </c>
      <c r="L1652" s="39"/>
      <c r="M1652" s="215" t="s">
        <v>1</v>
      </c>
      <c r="N1652" s="216" t="s">
        <v>41</v>
      </c>
      <c r="O1652" s="71"/>
      <c r="P1652" s="217">
        <f t="shared" si="11"/>
        <v>0</v>
      </c>
      <c r="Q1652" s="217">
        <v>0.3</v>
      </c>
      <c r="R1652" s="217">
        <f t="shared" si="12"/>
        <v>0.3</v>
      </c>
      <c r="S1652" s="217">
        <v>0</v>
      </c>
      <c r="T1652" s="218">
        <f t="shared" si="13"/>
        <v>0</v>
      </c>
      <c r="U1652" s="34"/>
      <c r="V1652" s="34"/>
      <c r="W1652" s="34"/>
      <c r="X1652" s="34"/>
      <c r="Y1652" s="34"/>
      <c r="Z1652" s="34"/>
      <c r="AA1652" s="34"/>
      <c r="AB1652" s="34"/>
      <c r="AC1652" s="34"/>
      <c r="AD1652" s="34"/>
      <c r="AE1652" s="34"/>
      <c r="AR1652" s="219" t="s">
        <v>275</v>
      </c>
      <c r="AT1652" s="219" t="s">
        <v>184</v>
      </c>
      <c r="AU1652" s="219" t="s">
        <v>85</v>
      </c>
      <c r="AY1652" s="17" t="s">
        <v>182</v>
      </c>
      <c r="BE1652" s="220">
        <f t="shared" si="14"/>
        <v>0</v>
      </c>
      <c r="BF1652" s="220">
        <f t="shared" si="15"/>
        <v>0</v>
      </c>
      <c r="BG1652" s="220">
        <f t="shared" si="16"/>
        <v>0</v>
      </c>
      <c r="BH1652" s="220">
        <f t="shared" si="17"/>
        <v>0</v>
      </c>
      <c r="BI1652" s="220">
        <f t="shared" si="18"/>
        <v>0</v>
      </c>
      <c r="BJ1652" s="17" t="s">
        <v>83</v>
      </c>
      <c r="BK1652" s="220">
        <f t="shared" si="19"/>
        <v>0</v>
      </c>
      <c r="BL1652" s="17" t="s">
        <v>275</v>
      </c>
      <c r="BM1652" s="219" t="s">
        <v>2631</v>
      </c>
    </row>
    <row r="1653" spans="1:65" s="2" customFormat="1" ht="21.75" customHeight="1">
      <c r="A1653" s="34"/>
      <c r="B1653" s="35"/>
      <c r="C1653" s="208" t="s">
        <v>2632</v>
      </c>
      <c r="D1653" s="208" t="s">
        <v>184</v>
      </c>
      <c r="E1653" s="209" t="s">
        <v>2633</v>
      </c>
      <c r="F1653" s="210" t="s">
        <v>2634</v>
      </c>
      <c r="G1653" s="211" t="s">
        <v>414</v>
      </c>
      <c r="H1653" s="212">
        <v>1</v>
      </c>
      <c r="I1653" s="213"/>
      <c r="J1653" s="214">
        <f t="shared" si="10"/>
        <v>0</v>
      </c>
      <c r="K1653" s="210" t="s">
        <v>1</v>
      </c>
      <c r="L1653" s="39"/>
      <c r="M1653" s="215" t="s">
        <v>1</v>
      </c>
      <c r="N1653" s="216" t="s">
        <v>41</v>
      </c>
      <c r="O1653" s="71"/>
      <c r="P1653" s="217">
        <f t="shared" si="11"/>
        <v>0</v>
      </c>
      <c r="Q1653" s="217">
        <v>0.3</v>
      </c>
      <c r="R1653" s="217">
        <f t="shared" si="12"/>
        <v>0.3</v>
      </c>
      <c r="S1653" s="217">
        <v>0</v>
      </c>
      <c r="T1653" s="218">
        <f t="shared" si="13"/>
        <v>0</v>
      </c>
      <c r="U1653" s="34"/>
      <c r="V1653" s="34"/>
      <c r="W1653" s="34"/>
      <c r="X1653" s="34"/>
      <c r="Y1653" s="34"/>
      <c r="Z1653" s="34"/>
      <c r="AA1653" s="34"/>
      <c r="AB1653" s="34"/>
      <c r="AC1653" s="34"/>
      <c r="AD1653" s="34"/>
      <c r="AE1653" s="34"/>
      <c r="AR1653" s="219" t="s">
        <v>275</v>
      </c>
      <c r="AT1653" s="219" t="s">
        <v>184</v>
      </c>
      <c r="AU1653" s="219" t="s">
        <v>85</v>
      </c>
      <c r="AY1653" s="17" t="s">
        <v>182</v>
      </c>
      <c r="BE1653" s="220">
        <f t="shared" si="14"/>
        <v>0</v>
      </c>
      <c r="BF1653" s="220">
        <f t="shared" si="15"/>
        <v>0</v>
      </c>
      <c r="BG1653" s="220">
        <f t="shared" si="16"/>
        <v>0</v>
      </c>
      <c r="BH1653" s="220">
        <f t="shared" si="17"/>
        <v>0</v>
      </c>
      <c r="BI1653" s="220">
        <f t="shared" si="18"/>
        <v>0</v>
      </c>
      <c r="BJ1653" s="17" t="s">
        <v>83</v>
      </c>
      <c r="BK1653" s="220">
        <f t="shared" si="19"/>
        <v>0</v>
      </c>
      <c r="BL1653" s="17" t="s">
        <v>275</v>
      </c>
      <c r="BM1653" s="219" t="s">
        <v>2635</v>
      </c>
    </row>
    <row r="1654" spans="1:65" s="2" customFormat="1" ht="21.75" customHeight="1">
      <c r="A1654" s="34"/>
      <c r="B1654" s="35"/>
      <c r="C1654" s="208" t="s">
        <v>2636</v>
      </c>
      <c r="D1654" s="208" t="s">
        <v>184</v>
      </c>
      <c r="E1654" s="209" t="s">
        <v>2637</v>
      </c>
      <c r="F1654" s="210" t="s">
        <v>2638</v>
      </c>
      <c r="G1654" s="211" t="s">
        <v>414</v>
      </c>
      <c r="H1654" s="212">
        <v>1</v>
      </c>
      <c r="I1654" s="213"/>
      <c r="J1654" s="214">
        <f t="shared" si="10"/>
        <v>0</v>
      </c>
      <c r="K1654" s="210" t="s">
        <v>1</v>
      </c>
      <c r="L1654" s="39"/>
      <c r="M1654" s="215" t="s">
        <v>1</v>
      </c>
      <c r="N1654" s="216" t="s">
        <v>41</v>
      </c>
      <c r="O1654" s="71"/>
      <c r="P1654" s="217">
        <f t="shared" si="11"/>
        <v>0</v>
      </c>
      <c r="Q1654" s="217">
        <v>0.3</v>
      </c>
      <c r="R1654" s="217">
        <f t="shared" si="12"/>
        <v>0.3</v>
      </c>
      <c r="S1654" s="217">
        <v>0</v>
      </c>
      <c r="T1654" s="218">
        <f t="shared" si="13"/>
        <v>0</v>
      </c>
      <c r="U1654" s="34"/>
      <c r="V1654" s="34"/>
      <c r="W1654" s="34"/>
      <c r="X1654" s="34"/>
      <c r="Y1654" s="34"/>
      <c r="Z1654" s="34"/>
      <c r="AA1654" s="34"/>
      <c r="AB1654" s="34"/>
      <c r="AC1654" s="34"/>
      <c r="AD1654" s="34"/>
      <c r="AE1654" s="34"/>
      <c r="AR1654" s="219" t="s">
        <v>275</v>
      </c>
      <c r="AT1654" s="219" t="s">
        <v>184</v>
      </c>
      <c r="AU1654" s="219" t="s">
        <v>85</v>
      </c>
      <c r="AY1654" s="17" t="s">
        <v>182</v>
      </c>
      <c r="BE1654" s="220">
        <f t="shared" si="14"/>
        <v>0</v>
      </c>
      <c r="BF1654" s="220">
        <f t="shared" si="15"/>
        <v>0</v>
      </c>
      <c r="BG1654" s="220">
        <f t="shared" si="16"/>
        <v>0</v>
      </c>
      <c r="BH1654" s="220">
        <f t="shared" si="17"/>
        <v>0</v>
      </c>
      <c r="BI1654" s="220">
        <f t="shared" si="18"/>
        <v>0</v>
      </c>
      <c r="BJ1654" s="17" t="s">
        <v>83</v>
      </c>
      <c r="BK1654" s="220">
        <f t="shared" si="19"/>
        <v>0</v>
      </c>
      <c r="BL1654" s="17" t="s">
        <v>275</v>
      </c>
      <c r="BM1654" s="219" t="s">
        <v>2639</v>
      </c>
    </row>
    <row r="1655" spans="1:65" s="2" customFormat="1" ht="21.75" customHeight="1">
      <c r="A1655" s="34"/>
      <c r="B1655" s="35"/>
      <c r="C1655" s="208" t="s">
        <v>2640</v>
      </c>
      <c r="D1655" s="208" t="s">
        <v>184</v>
      </c>
      <c r="E1655" s="209" t="s">
        <v>2641</v>
      </c>
      <c r="F1655" s="210" t="s">
        <v>2642</v>
      </c>
      <c r="G1655" s="211" t="s">
        <v>414</v>
      </c>
      <c r="H1655" s="212">
        <v>1</v>
      </c>
      <c r="I1655" s="213"/>
      <c r="J1655" s="214">
        <f t="shared" si="10"/>
        <v>0</v>
      </c>
      <c r="K1655" s="210" t="s">
        <v>1</v>
      </c>
      <c r="L1655" s="39"/>
      <c r="M1655" s="215" t="s">
        <v>1</v>
      </c>
      <c r="N1655" s="216" t="s">
        <v>41</v>
      </c>
      <c r="O1655" s="71"/>
      <c r="P1655" s="217">
        <f t="shared" si="11"/>
        <v>0</v>
      </c>
      <c r="Q1655" s="217">
        <v>0.3</v>
      </c>
      <c r="R1655" s="217">
        <f t="shared" si="12"/>
        <v>0.3</v>
      </c>
      <c r="S1655" s="217">
        <v>0</v>
      </c>
      <c r="T1655" s="218">
        <f t="shared" si="13"/>
        <v>0</v>
      </c>
      <c r="U1655" s="34"/>
      <c r="V1655" s="34"/>
      <c r="W1655" s="34"/>
      <c r="X1655" s="34"/>
      <c r="Y1655" s="34"/>
      <c r="Z1655" s="34"/>
      <c r="AA1655" s="34"/>
      <c r="AB1655" s="34"/>
      <c r="AC1655" s="34"/>
      <c r="AD1655" s="34"/>
      <c r="AE1655" s="34"/>
      <c r="AR1655" s="219" t="s">
        <v>275</v>
      </c>
      <c r="AT1655" s="219" t="s">
        <v>184</v>
      </c>
      <c r="AU1655" s="219" t="s">
        <v>85</v>
      </c>
      <c r="AY1655" s="17" t="s">
        <v>182</v>
      </c>
      <c r="BE1655" s="220">
        <f t="shared" si="14"/>
        <v>0</v>
      </c>
      <c r="BF1655" s="220">
        <f t="shared" si="15"/>
        <v>0</v>
      </c>
      <c r="BG1655" s="220">
        <f t="shared" si="16"/>
        <v>0</v>
      </c>
      <c r="BH1655" s="220">
        <f t="shared" si="17"/>
        <v>0</v>
      </c>
      <c r="BI1655" s="220">
        <f t="shared" si="18"/>
        <v>0</v>
      </c>
      <c r="BJ1655" s="17" t="s">
        <v>83</v>
      </c>
      <c r="BK1655" s="220">
        <f t="shared" si="19"/>
        <v>0</v>
      </c>
      <c r="BL1655" s="17" t="s">
        <v>275</v>
      </c>
      <c r="BM1655" s="219" t="s">
        <v>2643</v>
      </c>
    </row>
    <row r="1656" spans="1:65" s="2" customFormat="1" ht="21.75" customHeight="1">
      <c r="A1656" s="34"/>
      <c r="B1656" s="35"/>
      <c r="C1656" s="208" t="s">
        <v>2644</v>
      </c>
      <c r="D1656" s="208" t="s">
        <v>184</v>
      </c>
      <c r="E1656" s="209" t="s">
        <v>2645</v>
      </c>
      <c r="F1656" s="210" t="s">
        <v>2646</v>
      </c>
      <c r="G1656" s="211" t="s">
        <v>414</v>
      </c>
      <c r="H1656" s="212">
        <v>1</v>
      </c>
      <c r="I1656" s="213"/>
      <c r="J1656" s="214">
        <f t="shared" si="10"/>
        <v>0</v>
      </c>
      <c r="K1656" s="210" t="s">
        <v>1</v>
      </c>
      <c r="L1656" s="39"/>
      <c r="M1656" s="215" t="s">
        <v>1</v>
      </c>
      <c r="N1656" s="216" t="s">
        <v>41</v>
      </c>
      <c r="O1656" s="71"/>
      <c r="P1656" s="217">
        <f t="shared" si="11"/>
        <v>0</v>
      </c>
      <c r="Q1656" s="217">
        <v>0.3</v>
      </c>
      <c r="R1656" s="217">
        <f t="shared" si="12"/>
        <v>0.3</v>
      </c>
      <c r="S1656" s="217">
        <v>0</v>
      </c>
      <c r="T1656" s="218">
        <f t="shared" si="13"/>
        <v>0</v>
      </c>
      <c r="U1656" s="34"/>
      <c r="V1656" s="34"/>
      <c r="W1656" s="34"/>
      <c r="X1656" s="34"/>
      <c r="Y1656" s="34"/>
      <c r="Z1656" s="34"/>
      <c r="AA1656" s="34"/>
      <c r="AB1656" s="34"/>
      <c r="AC1656" s="34"/>
      <c r="AD1656" s="34"/>
      <c r="AE1656" s="34"/>
      <c r="AR1656" s="219" t="s">
        <v>275</v>
      </c>
      <c r="AT1656" s="219" t="s">
        <v>184</v>
      </c>
      <c r="AU1656" s="219" t="s">
        <v>85</v>
      </c>
      <c r="AY1656" s="17" t="s">
        <v>182</v>
      </c>
      <c r="BE1656" s="220">
        <f t="shared" si="14"/>
        <v>0</v>
      </c>
      <c r="BF1656" s="220">
        <f t="shared" si="15"/>
        <v>0</v>
      </c>
      <c r="BG1656" s="220">
        <f t="shared" si="16"/>
        <v>0</v>
      </c>
      <c r="BH1656" s="220">
        <f t="shared" si="17"/>
        <v>0</v>
      </c>
      <c r="BI1656" s="220">
        <f t="shared" si="18"/>
        <v>0</v>
      </c>
      <c r="BJ1656" s="17" t="s">
        <v>83</v>
      </c>
      <c r="BK1656" s="220">
        <f t="shared" si="19"/>
        <v>0</v>
      </c>
      <c r="BL1656" s="17" t="s">
        <v>275</v>
      </c>
      <c r="BM1656" s="219" t="s">
        <v>2647</v>
      </c>
    </row>
    <row r="1657" spans="1:65" s="2" customFormat="1" ht="16.5" customHeight="1">
      <c r="A1657" s="34"/>
      <c r="B1657" s="35"/>
      <c r="C1657" s="208" t="s">
        <v>2648</v>
      </c>
      <c r="D1657" s="208" t="s">
        <v>184</v>
      </c>
      <c r="E1657" s="209" t="s">
        <v>2649</v>
      </c>
      <c r="F1657" s="210" t="s">
        <v>2650</v>
      </c>
      <c r="G1657" s="211" t="s">
        <v>414</v>
      </c>
      <c r="H1657" s="212">
        <v>7</v>
      </c>
      <c r="I1657" s="213"/>
      <c r="J1657" s="214">
        <f t="shared" si="10"/>
        <v>0</v>
      </c>
      <c r="K1657" s="210" t="s">
        <v>188</v>
      </c>
      <c r="L1657" s="39"/>
      <c r="M1657" s="215" t="s">
        <v>1</v>
      </c>
      <c r="N1657" s="216" t="s">
        <v>41</v>
      </c>
      <c r="O1657" s="71"/>
      <c r="P1657" s="217">
        <f t="shared" si="11"/>
        <v>0</v>
      </c>
      <c r="Q1657" s="217">
        <v>0</v>
      </c>
      <c r="R1657" s="217">
        <f t="shared" si="12"/>
        <v>0</v>
      </c>
      <c r="S1657" s="217">
        <v>0</v>
      </c>
      <c r="T1657" s="218">
        <f t="shared" si="13"/>
        <v>0</v>
      </c>
      <c r="U1657" s="34"/>
      <c r="V1657" s="34"/>
      <c r="W1657" s="34"/>
      <c r="X1657" s="34"/>
      <c r="Y1657" s="34"/>
      <c r="Z1657" s="34"/>
      <c r="AA1657" s="34"/>
      <c r="AB1657" s="34"/>
      <c r="AC1657" s="34"/>
      <c r="AD1657" s="34"/>
      <c r="AE1657" s="34"/>
      <c r="AR1657" s="219" t="s">
        <v>275</v>
      </c>
      <c r="AT1657" s="219" t="s">
        <v>184</v>
      </c>
      <c r="AU1657" s="219" t="s">
        <v>85</v>
      </c>
      <c r="AY1657" s="17" t="s">
        <v>182</v>
      </c>
      <c r="BE1657" s="220">
        <f t="shared" si="14"/>
        <v>0</v>
      </c>
      <c r="BF1657" s="220">
        <f t="shared" si="15"/>
        <v>0</v>
      </c>
      <c r="BG1657" s="220">
        <f t="shared" si="16"/>
        <v>0</v>
      </c>
      <c r="BH1657" s="220">
        <f t="shared" si="17"/>
        <v>0</v>
      </c>
      <c r="BI1657" s="220">
        <f t="shared" si="18"/>
        <v>0</v>
      </c>
      <c r="BJ1657" s="17" t="s">
        <v>83</v>
      </c>
      <c r="BK1657" s="220">
        <f t="shared" si="19"/>
        <v>0</v>
      </c>
      <c r="BL1657" s="17" t="s">
        <v>275</v>
      </c>
      <c r="BM1657" s="219" t="s">
        <v>2651</v>
      </c>
    </row>
    <row r="1658" spans="1:65" s="13" customFormat="1">
      <c r="B1658" s="221"/>
      <c r="C1658" s="222"/>
      <c r="D1658" s="223" t="s">
        <v>191</v>
      </c>
      <c r="E1658" s="224" t="s">
        <v>1</v>
      </c>
      <c r="F1658" s="225" t="s">
        <v>2652</v>
      </c>
      <c r="G1658" s="222"/>
      <c r="H1658" s="226">
        <v>7</v>
      </c>
      <c r="I1658" s="227"/>
      <c r="J1658" s="222"/>
      <c r="K1658" s="222"/>
      <c r="L1658" s="228"/>
      <c r="M1658" s="229"/>
      <c r="N1658" s="230"/>
      <c r="O1658" s="230"/>
      <c r="P1658" s="230"/>
      <c r="Q1658" s="230"/>
      <c r="R1658" s="230"/>
      <c r="S1658" s="230"/>
      <c r="T1658" s="231"/>
      <c r="AT1658" s="232" t="s">
        <v>191</v>
      </c>
      <c r="AU1658" s="232" t="s">
        <v>85</v>
      </c>
      <c r="AV1658" s="13" t="s">
        <v>85</v>
      </c>
      <c r="AW1658" s="13" t="s">
        <v>32</v>
      </c>
      <c r="AX1658" s="13" t="s">
        <v>83</v>
      </c>
      <c r="AY1658" s="232" t="s">
        <v>182</v>
      </c>
    </row>
    <row r="1659" spans="1:65" s="2" customFormat="1" ht="21.75" customHeight="1">
      <c r="A1659" s="34"/>
      <c r="B1659" s="35"/>
      <c r="C1659" s="255" t="s">
        <v>2653</v>
      </c>
      <c r="D1659" s="255" t="s">
        <v>309</v>
      </c>
      <c r="E1659" s="256" t="s">
        <v>2654</v>
      </c>
      <c r="F1659" s="257" t="s">
        <v>2655</v>
      </c>
      <c r="G1659" s="258" t="s">
        <v>414</v>
      </c>
      <c r="H1659" s="259">
        <v>7</v>
      </c>
      <c r="I1659" s="260"/>
      <c r="J1659" s="261">
        <f>ROUND(I1659*H1659,2)</f>
        <v>0</v>
      </c>
      <c r="K1659" s="257" t="s">
        <v>1</v>
      </c>
      <c r="L1659" s="262"/>
      <c r="M1659" s="263" t="s">
        <v>1</v>
      </c>
      <c r="N1659" s="264" t="s">
        <v>41</v>
      </c>
      <c r="O1659" s="71"/>
      <c r="P1659" s="217">
        <f>O1659*H1659</f>
        <v>0</v>
      </c>
      <c r="Q1659" s="217">
        <v>1.95E-2</v>
      </c>
      <c r="R1659" s="217">
        <f>Q1659*H1659</f>
        <v>0.13650000000000001</v>
      </c>
      <c r="S1659" s="217">
        <v>0</v>
      </c>
      <c r="T1659" s="218">
        <f>S1659*H1659</f>
        <v>0</v>
      </c>
      <c r="U1659" s="34"/>
      <c r="V1659" s="34"/>
      <c r="W1659" s="34"/>
      <c r="X1659" s="34"/>
      <c r="Y1659" s="34"/>
      <c r="Z1659" s="34"/>
      <c r="AA1659" s="34"/>
      <c r="AB1659" s="34"/>
      <c r="AC1659" s="34"/>
      <c r="AD1659" s="34"/>
      <c r="AE1659" s="34"/>
      <c r="AR1659" s="219" t="s">
        <v>380</v>
      </c>
      <c r="AT1659" s="219" t="s">
        <v>309</v>
      </c>
      <c r="AU1659" s="219" t="s">
        <v>85</v>
      </c>
      <c r="AY1659" s="17" t="s">
        <v>182</v>
      </c>
      <c r="BE1659" s="220">
        <f>IF(N1659="základní",J1659,0)</f>
        <v>0</v>
      </c>
      <c r="BF1659" s="220">
        <f>IF(N1659="snížená",J1659,0)</f>
        <v>0</v>
      </c>
      <c r="BG1659" s="220">
        <f>IF(N1659="zákl. přenesená",J1659,0)</f>
        <v>0</v>
      </c>
      <c r="BH1659" s="220">
        <f>IF(N1659="sníž. přenesená",J1659,0)</f>
        <v>0</v>
      </c>
      <c r="BI1659" s="220">
        <f>IF(N1659="nulová",J1659,0)</f>
        <v>0</v>
      </c>
      <c r="BJ1659" s="17" t="s">
        <v>83</v>
      </c>
      <c r="BK1659" s="220">
        <f>ROUND(I1659*H1659,2)</f>
        <v>0</v>
      </c>
      <c r="BL1659" s="17" t="s">
        <v>275</v>
      </c>
      <c r="BM1659" s="219" t="s">
        <v>2656</v>
      </c>
    </row>
    <row r="1660" spans="1:65" s="13" customFormat="1">
      <c r="B1660" s="221"/>
      <c r="C1660" s="222"/>
      <c r="D1660" s="223" t="s">
        <v>191</v>
      </c>
      <c r="E1660" s="224" t="s">
        <v>1</v>
      </c>
      <c r="F1660" s="225" t="s">
        <v>2652</v>
      </c>
      <c r="G1660" s="222"/>
      <c r="H1660" s="226">
        <v>7</v>
      </c>
      <c r="I1660" s="227"/>
      <c r="J1660" s="222"/>
      <c r="K1660" s="222"/>
      <c r="L1660" s="228"/>
      <c r="M1660" s="229"/>
      <c r="N1660" s="230"/>
      <c r="O1660" s="230"/>
      <c r="P1660" s="230"/>
      <c r="Q1660" s="230"/>
      <c r="R1660" s="230"/>
      <c r="S1660" s="230"/>
      <c r="T1660" s="231"/>
      <c r="AT1660" s="232" t="s">
        <v>191</v>
      </c>
      <c r="AU1660" s="232" t="s">
        <v>85</v>
      </c>
      <c r="AV1660" s="13" t="s">
        <v>85</v>
      </c>
      <c r="AW1660" s="13" t="s">
        <v>32</v>
      </c>
      <c r="AX1660" s="13" t="s">
        <v>76</v>
      </c>
      <c r="AY1660" s="232" t="s">
        <v>182</v>
      </c>
    </row>
    <row r="1661" spans="1:65" s="15" customFormat="1">
      <c r="B1661" s="244"/>
      <c r="C1661" s="245"/>
      <c r="D1661" s="223" t="s">
        <v>191</v>
      </c>
      <c r="E1661" s="246" t="s">
        <v>1</v>
      </c>
      <c r="F1661" s="247" t="s">
        <v>202</v>
      </c>
      <c r="G1661" s="245"/>
      <c r="H1661" s="248">
        <v>7</v>
      </c>
      <c r="I1661" s="249"/>
      <c r="J1661" s="245"/>
      <c r="K1661" s="245"/>
      <c r="L1661" s="250"/>
      <c r="M1661" s="251"/>
      <c r="N1661" s="252"/>
      <c r="O1661" s="252"/>
      <c r="P1661" s="252"/>
      <c r="Q1661" s="252"/>
      <c r="R1661" s="252"/>
      <c r="S1661" s="252"/>
      <c r="T1661" s="253"/>
      <c r="AT1661" s="254" t="s">
        <v>191</v>
      </c>
      <c r="AU1661" s="254" t="s">
        <v>85</v>
      </c>
      <c r="AV1661" s="15" t="s">
        <v>189</v>
      </c>
      <c r="AW1661" s="15" t="s">
        <v>32</v>
      </c>
      <c r="AX1661" s="15" t="s">
        <v>83</v>
      </c>
      <c r="AY1661" s="254" t="s">
        <v>182</v>
      </c>
    </row>
    <row r="1662" spans="1:65" s="2" customFormat="1" ht="16.5" customHeight="1">
      <c r="A1662" s="34"/>
      <c r="B1662" s="35"/>
      <c r="C1662" s="208" t="s">
        <v>2657</v>
      </c>
      <c r="D1662" s="208" t="s">
        <v>184</v>
      </c>
      <c r="E1662" s="209" t="s">
        <v>2658</v>
      </c>
      <c r="F1662" s="210" t="s">
        <v>2659</v>
      </c>
      <c r="G1662" s="211" t="s">
        <v>414</v>
      </c>
      <c r="H1662" s="212">
        <v>1</v>
      </c>
      <c r="I1662" s="213"/>
      <c r="J1662" s="214">
        <f>ROUND(I1662*H1662,2)</f>
        <v>0</v>
      </c>
      <c r="K1662" s="210" t="s">
        <v>188</v>
      </c>
      <c r="L1662" s="39"/>
      <c r="M1662" s="215" t="s">
        <v>1</v>
      </c>
      <c r="N1662" s="216" t="s">
        <v>41</v>
      </c>
      <c r="O1662" s="71"/>
      <c r="P1662" s="217">
        <f>O1662*H1662</f>
        <v>0</v>
      </c>
      <c r="Q1662" s="217">
        <v>0</v>
      </c>
      <c r="R1662" s="217">
        <f>Q1662*H1662</f>
        <v>0</v>
      </c>
      <c r="S1662" s="217">
        <v>0</v>
      </c>
      <c r="T1662" s="218">
        <f>S1662*H1662</f>
        <v>0</v>
      </c>
      <c r="U1662" s="34"/>
      <c r="V1662" s="34"/>
      <c r="W1662" s="34"/>
      <c r="X1662" s="34"/>
      <c r="Y1662" s="34"/>
      <c r="Z1662" s="34"/>
      <c r="AA1662" s="34"/>
      <c r="AB1662" s="34"/>
      <c r="AC1662" s="34"/>
      <c r="AD1662" s="34"/>
      <c r="AE1662" s="34"/>
      <c r="AR1662" s="219" t="s">
        <v>275</v>
      </c>
      <c r="AT1662" s="219" t="s">
        <v>184</v>
      </c>
      <c r="AU1662" s="219" t="s">
        <v>85</v>
      </c>
      <c r="AY1662" s="17" t="s">
        <v>182</v>
      </c>
      <c r="BE1662" s="220">
        <f>IF(N1662="základní",J1662,0)</f>
        <v>0</v>
      </c>
      <c r="BF1662" s="220">
        <f>IF(N1662="snížená",J1662,0)</f>
        <v>0</v>
      </c>
      <c r="BG1662" s="220">
        <f>IF(N1662="zákl. přenesená",J1662,0)</f>
        <v>0</v>
      </c>
      <c r="BH1662" s="220">
        <f>IF(N1662="sníž. přenesená",J1662,0)</f>
        <v>0</v>
      </c>
      <c r="BI1662" s="220">
        <f>IF(N1662="nulová",J1662,0)</f>
        <v>0</v>
      </c>
      <c r="BJ1662" s="17" t="s">
        <v>83</v>
      </c>
      <c r="BK1662" s="220">
        <f>ROUND(I1662*H1662,2)</f>
        <v>0</v>
      </c>
      <c r="BL1662" s="17" t="s">
        <v>275</v>
      </c>
      <c r="BM1662" s="219" t="s">
        <v>2660</v>
      </c>
    </row>
    <row r="1663" spans="1:65" s="13" customFormat="1">
      <c r="B1663" s="221"/>
      <c r="C1663" s="222"/>
      <c r="D1663" s="223" t="s">
        <v>191</v>
      </c>
      <c r="E1663" s="224" t="s">
        <v>1</v>
      </c>
      <c r="F1663" s="225" t="s">
        <v>2661</v>
      </c>
      <c r="G1663" s="222"/>
      <c r="H1663" s="226">
        <v>1</v>
      </c>
      <c r="I1663" s="227"/>
      <c r="J1663" s="222"/>
      <c r="K1663" s="222"/>
      <c r="L1663" s="228"/>
      <c r="M1663" s="229"/>
      <c r="N1663" s="230"/>
      <c r="O1663" s="230"/>
      <c r="P1663" s="230"/>
      <c r="Q1663" s="230"/>
      <c r="R1663" s="230"/>
      <c r="S1663" s="230"/>
      <c r="T1663" s="231"/>
      <c r="AT1663" s="232" t="s">
        <v>191</v>
      </c>
      <c r="AU1663" s="232" t="s">
        <v>85</v>
      </c>
      <c r="AV1663" s="13" t="s">
        <v>85</v>
      </c>
      <c r="AW1663" s="13" t="s">
        <v>32</v>
      </c>
      <c r="AX1663" s="13" t="s">
        <v>83</v>
      </c>
      <c r="AY1663" s="232" t="s">
        <v>182</v>
      </c>
    </row>
    <row r="1664" spans="1:65" s="2" customFormat="1" ht="21.75" customHeight="1">
      <c r="A1664" s="34"/>
      <c r="B1664" s="35"/>
      <c r="C1664" s="255" t="s">
        <v>2662</v>
      </c>
      <c r="D1664" s="255" t="s">
        <v>309</v>
      </c>
      <c r="E1664" s="256" t="s">
        <v>2663</v>
      </c>
      <c r="F1664" s="257" t="s">
        <v>2664</v>
      </c>
      <c r="G1664" s="258" t="s">
        <v>414</v>
      </c>
      <c r="H1664" s="259">
        <v>1</v>
      </c>
      <c r="I1664" s="260"/>
      <c r="J1664" s="261">
        <f>ROUND(I1664*H1664,2)</f>
        <v>0</v>
      </c>
      <c r="K1664" s="257" t="s">
        <v>1</v>
      </c>
      <c r="L1664" s="262"/>
      <c r="M1664" s="263" t="s">
        <v>1</v>
      </c>
      <c r="N1664" s="264" t="s">
        <v>41</v>
      </c>
      <c r="O1664" s="71"/>
      <c r="P1664" s="217">
        <f>O1664*H1664</f>
        <v>0</v>
      </c>
      <c r="Q1664" s="217">
        <v>1.95E-2</v>
      </c>
      <c r="R1664" s="217">
        <f>Q1664*H1664</f>
        <v>1.95E-2</v>
      </c>
      <c r="S1664" s="217">
        <v>0</v>
      </c>
      <c r="T1664" s="218">
        <f>S1664*H1664</f>
        <v>0</v>
      </c>
      <c r="U1664" s="34"/>
      <c r="V1664" s="34"/>
      <c r="W1664" s="34"/>
      <c r="X1664" s="34"/>
      <c r="Y1664" s="34"/>
      <c r="Z1664" s="34"/>
      <c r="AA1664" s="34"/>
      <c r="AB1664" s="34"/>
      <c r="AC1664" s="34"/>
      <c r="AD1664" s="34"/>
      <c r="AE1664" s="34"/>
      <c r="AR1664" s="219" t="s">
        <v>380</v>
      </c>
      <c r="AT1664" s="219" t="s">
        <v>309</v>
      </c>
      <c r="AU1664" s="219" t="s">
        <v>85</v>
      </c>
      <c r="AY1664" s="17" t="s">
        <v>182</v>
      </c>
      <c r="BE1664" s="220">
        <f>IF(N1664="základní",J1664,0)</f>
        <v>0</v>
      </c>
      <c r="BF1664" s="220">
        <f>IF(N1664="snížená",J1664,0)</f>
        <v>0</v>
      </c>
      <c r="BG1664" s="220">
        <f>IF(N1664="zákl. přenesená",J1664,0)</f>
        <v>0</v>
      </c>
      <c r="BH1664" s="220">
        <f>IF(N1664="sníž. přenesená",J1664,0)</f>
        <v>0</v>
      </c>
      <c r="BI1664" s="220">
        <f>IF(N1664="nulová",J1664,0)</f>
        <v>0</v>
      </c>
      <c r="BJ1664" s="17" t="s">
        <v>83</v>
      </c>
      <c r="BK1664" s="220">
        <f>ROUND(I1664*H1664,2)</f>
        <v>0</v>
      </c>
      <c r="BL1664" s="17" t="s">
        <v>275</v>
      </c>
      <c r="BM1664" s="219" t="s">
        <v>2665</v>
      </c>
    </row>
    <row r="1665" spans="1:65" s="13" customFormat="1">
      <c r="B1665" s="221"/>
      <c r="C1665" s="222"/>
      <c r="D1665" s="223" t="s">
        <v>191</v>
      </c>
      <c r="E1665" s="224" t="s">
        <v>1</v>
      </c>
      <c r="F1665" s="225" t="s">
        <v>2666</v>
      </c>
      <c r="G1665" s="222"/>
      <c r="H1665" s="226">
        <v>1</v>
      </c>
      <c r="I1665" s="227"/>
      <c r="J1665" s="222"/>
      <c r="K1665" s="222"/>
      <c r="L1665" s="228"/>
      <c r="M1665" s="229"/>
      <c r="N1665" s="230"/>
      <c r="O1665" s="230"/>
      <c r="P1665" s="230"/>
      <c r="Q1665" s="230"/>
      <c r="R1665" s="230"/>
      <c r="S1665" s="230"/>
      <c r="T1665" s="231"/>
      <c r="AT1665" s="232" t="s">
        <v>191</v>
      </c>
      <c r="AU1665" s="232" t="s">
        <v>85</v>
      </c>
      <c r="AV1665" s="13" t="s">
        <v>85</v>
      </c>
      <c r="AW1665" s="13" t="s">
        <v>32</v>
      </c>
      <c r="AX1665" s="13" t="s">
        <v>76</v>
      </c>
      <c r="AY1665" s="232" t="s">
        <v>182</v>
      </c>
    </row>
    <row r="1666" spans="1:65" s="15" customFormat="1">
      <c r="B1666" s="244"/>
      <c r="C1666" s="245"/>
      <c r="D1666" s="223" t="s">
        <v>191</v>
      </c>
      <c r="E1666" s="246" t="s">
        <v>1</v>
      </c>
      <c r="F1666" s="247" t="s">
        <v>202</v>
      </c>
      <c r="G1666" s="245"/>
      <c r="H1666" s="248">
        <v>1</v>
      </c>
      <c r="I1666" s="249"/>
      <c r="J1666" s="245"/>
      <c r="K1666" s="245"/>
      <c r="L1666" s="250"/>
      <c r="M1666" s="251"/>
      <c r="N1666" s="252"/>
      <c r="O1666" s="252"/>
      <c r="P1666" s="252"/>
      <c r="Q1666" s="252"/>
      <c r="R1666" s="252"/>
      <c r="S1666" s="252"/>
      <c r="T1666" s="253"/>
      <c r="AT1666" s="254" t="s">
        <v>191</v>
      </c>
      <c r="AU1666" s="254" t="s">
        <v>85</v>
      </c>
      <c r="AV1666" s="15" t="s">
        <v>189</v>
      </c>
      <c r="AW1666" s="15" t="s">
        <v>32</v>
      </c>
      <c r="AX1666" s="15" t="s">
        <v>83</v>
      </c>
      <c r="AY1666" s="254" t="s">
        <v>182</v>
      </c>
    </row>
    <row r="1667" spans="1:65" s="2" customFormat="1" ht="16.5" customHeight="1">
      <c r="A1667" s="34"/>
      <c r="B1667" s="35"/>
      <c r="C1667" s="208" t="s">
        <v>2667</v>
      </c>
      <c r="D1667" s="208" t="s">
        <v>184</v>
      </c>
      <c r="E1667" s="209" t="s">
        <v>2668</v>
      </c>
      <c r="F1667" s="210" t="s">
        <v>2669</v>
      </c>
      <c r="G1667" s="211" t="s">
        <v>414</v>
      </c>
      <c r="H1667" s="212">
        <v>6</v>
      </c>
      <c r="I1667" s="213"/>
      <c r="J1667" s="214">
        <f>ROUND(I1667*H1667,2)</f>
        <v>0</v>
      </c>
      <c r="K1667" s="210" t="s">
        <v>188</v>
      </c>
      <c r="L1667" s="39"/>
      <c r="M1667" s="215" t="s">
        <v>1</v>
      </c>
      <c r="N1667" s="216" t="s">
        <v>41</v>
      </c>
      <c r="O1667" s="71"/>
      <c r="P1667" s="217">
        <f>O1667*H1667</f>
        <v>0</v>
      </c>
      <c r="Q1667" s="217">
        <v>0</v>
      </c>
      <c r="R1667" s="217">
        <f>Q1667*H1667</f>
        <v>0</v>
      </c>
      <c r="S1667" s="217">
        <v>0</v>
      </c>
      <c r="T1667" s="218">
        <f>S1667*H1667</f>
        <v>0</v>
      </c>
      <c r="U1667" s="34"/>
      <c r="V1667" s="34"/>
      <c r="W1667" s="34"/>
      <c r="X1667" s="34"/>
      <c r="Y1667" s="34"/>
      <c r="Z1667" s="34"/>
      <c r="AA1667" s="34"/>
      <c r="AB1667" s="34"/>
      <c r="AC1667" s="34"/>
      <c r="AD1667" s="34"/>
      <c r="AE1667" s="34"/>
      <c r="AR1667" s="219" t="s">
        <v>275</v>
      </c>
      <c r="AT1667" s="219" t="s">
        <v>184</v>
      </c>
      <c r="AU1667" s="219" t="s">
        <v>85</v>
      </c>
      <c r="AY1667" s="17" t="s">
        <v>182</v>
      </c>
      <c r="BE1667" s="220">
        <f>IF(N1667="základní",J1667,0)</f>
        <v>0</v>
      </c>
      <c r="BF1667" s="220">
        <f>IF(N1667="snížená",J1667,0)</f>
        <v>0</v>
      </c>
      <c r="BG1667" s="220">
        <f>IF(N1667="zákl. přenesená",J1667,0)</f>
        <v>0</v>
      </c>
      <c r="BH1667" s="220">
        <f>IF(N1667="sníž. přenesená",J1667,0)</f>
        <v>0</v>
      </c>
      <c r="BI1667" s="220">
        <f>IF(N1667="nulová",J1667,0)</f>
        <v>0</v>
      </c>
      <c r="BJ1667" s="17" t="s">
        <v>83</v>
      </c>
      <c r="BK1667" s="220">
        <f>ROUND(I1667*H1667,2)</f>
        <v>0</v>
      </c>
      <c r="BL1667" s="17" t="s">
        <v>275</v>
      </c>
      <c r="BM1667" s="219" t="s">
        <v>2670</v>
      </c>
    </row>
    <row r="1668" spans="1:65" s="13" customFormat="1">
      <c r="B1668" s="221"/>
      <c r="C1668" s="222"/>
      <c r="D1668" s="223" t="s">
        <v>191</v>
      </c>
      <c r="E1668" s="224" t="s">
        <v>1</v>
      </c>
      <c r="F1668" s="225" t="s">
        <v>2671</v>
      </c>
      <c r="G1668" s="222"/>
      <c r="H1668" s="226">
        <v>1</v>
      </c>
      <c r="I1668" s="227"/>
      <c r="J1668" s="222"/>
      <c r="K1668" s="222"/>
      <c r="L1668" s="228"/>
      <c r="M1668" s="229"/>
      <c r="N1668" s="230"/>
      <c r="O1668" s="230"/>
      <c r="P1668" s="230"/>
      <c r="Q1668" s="230"/>
      <c r="R1668" s="230"/>
      <c r="S1668" s="230"/>
      <c r="T1668" s="231"/>
      <c r="AT1668" s="232" t="s">
        <v>191</v>
      </c>
      <c r="AU1668" s="232" t="s">
        <v>85</v>
      </c>
      <c r="AV1668" s="13" t="s">
        <v>85</v>
      </c>
      <c r="AW1668" s="13" t="s">
        <v>32</v>
      </c>
      <c r="AX1668" s="13" t="s">
        <v>76</v>
      </c>
      <c r="AY1668" s="232" t="s">
        <v>182</v>
      </c>
    </row>
    <row r="1669" spans="1:65" s="13" customFormat="1">
      <c r="B1669" s="221"/>
      <c r="C1669" s="222"/>
      <c r="D1669" s="223" t="s">
        <v>191</v>
      </c>
      <c r="E1669" s="224" t="s">
        <v>1</v>
      </c>
      <c r="F1669" s="225" t="s">
        <v>2672</v>
      </c>
      <c r="G1669" s="222"/>
      <c r="H1669" s="226">
        <v>1</v>
      </c>
      <c r="I1669" s="227"/>
      <c r="J1669" s="222"/>
      <c r="K1669" s="222"/>
      <c r="L1669" s="228"/>
      <c r="M1669" s="229"/>
      <c r="N1669" s="230"/>
      <c r="O1669" s="230"/>
      <c r="P1669" s="230"/>
      <c r="Q1669" s="230"/>
      <c r="R1669" s="230"/>
      <c r="S1669" s="230"/>
      <c r="T1669" s="231"/>
      <c r="AT1669" s="232" t="s">
        <v>191</v>
      </c>
      <c r="AU1669" s="232" t="s">
        <v>85</v>
      </c>
      <c r="AV1669" s="13" t="s">
        <v>85</v>
      </c>
      <c r="AW1669" s="13" t="s">
        <v>32</v>
      </c>
      <c r="AX1669" s="13" t="s">
        <v>76</v>
      </c>
      <c r="AY1669" s="232" t="s">
        <v>182</v>
      </c>
    </row>
    <row r="1670" spans="1:65" s="13" customFormat="1">
      <c r="B1670" s="221"/>
      <c r="C1670" s="222"/>
      <c r="D1670" s="223" t="s">
        <v>191</v>
      </c>
      <c r="E1670" s="224" t="s">
        <v>1</v>
      </c>
      <c r="F1670" s="225" t="s">
        <v>2673</v>
      </c>
      <c r="G1670" s="222"/>
      <c r="H1670" s="226">
        <v>3</v>
      </c>
      <c r="I1670" s="227"/>
      <c r="J1670" s="222"/>
      <c r="K1670" s="222"/>
      <c r="L1670" s="228"/>
      <c r="M1670" s="229"/>
      <c r="N1670" s="230"/>
      <c r="O1670" s="230"/>
      <c r="P1670" s="230"/>
      <c r="Q1670" s="230"/>
      <c r="R1670" s="230"/>
      <c r="S1670" s="230"/>
      <c r="T1670" s="231"/>
      <c r="AT1670" s="232" t="s">
        <v>191</v>
      </c>
      <c r="AU1670" s="232" t="s">
        <v>85</v>
      </c>
      <c r="AV1670" s="13" t="s">
        <v>85</v>
      </c>
      <c r="AW1670" s="13" t="s">
        <v>32</v>
      </c>
      <c r="AX1670" s="13" t="s">
        <v>76</v>
      </c>
      <c r="AY1670" s="232" t="s">
        <v>182</v>
      </c>
    </row>
    <row r="1671" spans="1:65" s="13" customFormat="1">
      <c r="B1671" s="221"/>
      <c r="C1671" s="222"/>
      <c r="D1671" s="223" t="s">
        <v>191</v>
      </c>
      <c r="E1671" s="224" t="s">
        <v>1</v>
      </c>
      <c r="F1671" s="225" t="s">
        <v>2674</v>
      </c>
      <c r="G1671" s="222"/>
      <c r="H1671" s="226">
        <v>1</v>
      </c>
      <c r="I1671" s="227"/>
      <c r="J1671" s="222"/>
      <c r="K1671" s="222"/>
      <c r="L1671" s="228"/>
      <c r="M1671" s="229"/>
      <c r="N1671" s="230"/>
      <c r="O1671" s="230"/>
      <c r="P1671" s="230"/>
      <c r="Q1671" s="230"/>
      <c r="R1671" s="230"/>
      <c r="S1671" s="230"/>
      <c r="T1671" s="231"/>
      <c r="AT1671" s="232" t="s">
        <v>191</v>
      </c>
      <c r="AU1671" s="232" t="s">
        <v>85</v>
      </c>
      <c r="AV1671" s="13" t="s">
        <v>85</v>
      </c>
      <c r="AW1671" s="13" t="s">
        <v>32</v>
      </c>
      <c r="AX1671" s="13" t="s">
        <v>76</v>
      </c>
      <c r="AY1671" s="232" t="s">
        <v>182</v>
      </c>
    </row>
    <row r="1672" spans="1:65" s="15" customFormat="1">
      <c r="B1672" s="244"/>
      <c r="C1672" s="245"/>
      <c r="D1672" s="223" t="s">
        <v>191</v>
      </c>
      <c r="E1672" s="246" t="s">
        <v>1</v>
      </c>
      <c r="F1672" s="247" t="s">
        <v>202</v>
      </c>
      <c r="G1672" s="245"/>
      <c r="H1672" s="248">
        <v>6</v>
      </c>
      <c r="I1672" s="249"/>
      <c r="J1672" s="245"/>
      <c r="K1672" s="245"/>
      <c r="L1672" s="250"/>
      <c r="M1672" s="251"/>
      <c r="N1672" s="252"/>
      <c r="O1672" s="252"/>
      <c r="P1672" s="252"/>
      <c r="Q1672" s="252"/>
      <c r="R1672" s="252"/>
      <c r="S1672" s="252"/>
      <c r="T1672" s="253"/>
      <c r="AT1672" s="254" t="s">
        <v>191</v>
      </c>
      <c r="AU1672" s="254" t="s">
        <v>85</v>
      </c>
      <c r="AV1672" s="15" t="s">
        <v>189</v>
      </c>
      <c r="AW1672" s="15" t="s">
        <v>32</v>
      </c>
      <c r="AX1672" s="15" t="s">
        <v>83</v>
      </c>
      <c r="AY1672" s="254" t="s">
        <v>182</v>
      </c>
    </row>
    <row r="1673" spans="1:65" s="2" customFormat="1" ht="21.75" customHeight="1">
      <c r="A1673" s="34"/>
      <c r="B1673" s="35"/>
      <c r="C1673" s="255" t="s">
        <v>2675</v>
      </c>
      <c r="D1673" s="255" t="s">
        <v>309</v>
      </c>
      <c r="E1673" s="256" t="s">
        <v>2676</v>
      </c>
      <c r="F1673" s="257" t="s">
        <v>2677</v>
      </c>
      <c r="G1673" s="258" t="s">
        <v>414</v>
      </c>
      <c r="H1673" s="259">
        <v>5</v>
      </c>
      <c r="I1673" s="260"/>
      <c r="J1673" s="261">
        <f>ROUND(I1673*H1673,2)</f>
        <v>0</v>
      </c>
      <c r="K1673" s="257" t="s">
        <v>1</v>
      </c>
      <c r="L1673" s="262"/>
      <c r="M1673" s="263" t="s">
        <v>1</v>
      </c>
      <c r="N1673" s="264" t="s">
        <v>41</v>
      </c>
      <c r="O1673" s="71"/>
      <c r="P1673" s="217">
        <f>O1673*H1673</f>
        <v>0</v>
      </c>
      <c r="Q1673" s="217">
        <v>1.95E-2</v>
      </c>
      <c r="R1673" s="217">
        <f>Q1673*H1673</f>
        <v>9.7500000000000003E-2</v>
      </c>
      <c r="S1673" s="217">
        <v>0</v>
      </c>
      <c r="T1673" s="218">
        <f>S1673*H1673</f>
        <v>0</v>
      </c>
      <c r="U1673" s="34"/>
      <c r="V1673" s="34"/>
      <c r="W1673" s="34"/>
      <c r="X1673" s="34"/>
      <c r="Y1673" s="34"/>
      <c r="Z1673" s="34"/>
      <c r="AA1673" s="34"/>
      <c r="AB1673" s="34"/>
      <c r="AC1673" s="34"/>
      <c r="AD1673" s="34"/>
      <c r="AE1673" s="34"/>
      <c r="AR1673" s="219" t="s">
        <v>380</v>
      </c>
      <c r="AT1673" s="219" t="s">
        <v>309</v>
      </c>
      <c r="AU1673" s="219" t="s">
        <v>85</v>
      </c>
      <c r="AY1673" s="17" t="s">
        <v>182</v>
      </c>
      <c r="BE1673" s="220">
        <f>IF(N1673="základní",J1673,0)</f>
        <v>0</v>
      </c>
      <c r="BF1673" s="220">
        <f>IF(N1673="snížená",J1673,0)</f>
        <v>0</v>
      </c>
      <c r="BG1673" s="220">
        <f>IF(N1673="zákl. přenesená",J1673,0)</f>
        <v>0</v>
      </c>
      <c r="BH1673" s="220">
        <f>IF(N1673="sníž. přenesená",J1673,0)</f>
        <v>0</v>
      </c>
      <c r="BI1673" s="220">
        <f>IF(N1673="nulová",J1673,0)</f>
        <v>0</v>
      </c>
      <c r="BJ1673" s="17" t="s">
        <v>83</v>
      </c>
      <c r="BK1673" s="220">
        <f>ROUND(I1673*H1673,2)</f>
        <v>0</v>
      </c>
      <c r="BL1673" s="17" t="s">
        <v>275</v>
      </c>
      <c r="BM1673" s="219" t="s">
        <v>2678</v>
      </c>
    </row>
    <row r="1674" spans="1:65" s="13" customFormat="1">
      <c r="B1674" s="221"/>
      <c r="C1674" s="222"/>
      <c r="D1674" s="223" t="s">
        <v>191</v>
      </c>
      <c r="E1674" s="224" t="s">
        <v>1</v>
      </c>
      <c r="F1674" s="225" t="s">
        <v>2671</v>
      </c>
      <c r="G1674" s="222"/>
      <c r="H1674" s="226">
        <v>1</v>
      </c>
      <c r="I1674" s="227"/>
      <c r="J1674" s="222"/>
      <c r="K1674" s="222"/>
      <c r="L1674" s="228"/>
      <c r="M1674" s="229"/>
      <c r="N1674" s="230"/>
      <c r="O1674" s="230"/>
      <c r="P1674" s="230"/>
      <c r="Q1674" s="230"/>
      <c r="R1674" s="230"/>
      <c r="S1674" s="230"/>
      <c r="T1674" s="231"/>
      <c r="AT1674" s="232" t="s">
        <v>191</v>
      </c>
      <c r="AU1674" s="232" t="s">
        <v>85</v>
      </c>
      <c r="AV1674" s="13" t="s">
        <v>85</v>
      </c>
      <c r="AW1674" s="13" t="s">
        <v>32</v>
      </c>
      <c r="AX1674" s="13" t="s">
        <v>76</v>
      </c>
      <c r="AY1674" s="232" t="s">
        <v>182</v>
      </c>
    </row>
    <row r="1675" spans="1:65" s="13" customFormat="1">
      <c r="B1675" s="221"/>
      <c r="C1675" s="222"/>
      <c r="D1675" s="223" t="s">
        <v>191</v>
      </c>
      <c r="E1675" s="224" t="s">
        <v>1</v>
      </c>
      <c r="F1675" s="225" t="s">
        <v>2672</v>
      </c>
      <c r="G1675" s="222"/>
      <c r="H1675" s="226">
        <v>1</v>
      </c>
      <c r="I1675" s="227"/>
      <c r="J1675" s="222"/>
      <c r="K1675" s="222"/>
      <c r="L1675" s="228"/>
      <c r="M1675" s="229"/>
      <c r="N1675" s="230"/>
      <c r="O1675" s="230"/>
      <c r="P1675" s="230"/>
      <c r="Q1675" s="230"/>
      <c r="R1675" s="230"/>
      <c r="S1675" s="230"/>
      <c r="T1675" s="231"/>
      <c r="AT1675" s="232" t="s">
        <v>191</v>
      </c>
      <c r="AU1675" s="232" t="s">
        <v>85</v>
      </c>
      <c r="AV1675" s="13" t="s">
        <v>85</v>
      </c>
      <c r="AW1675" s="13" t="s">
        <v>32</v>
      </c>
      <c r="AX1675" s="13" t="s">
        <v>76</v>
      </c>
      <c r="AY1675" s="232" t="s">
        <v>182</v>
      </c>
    </row>
    <row r="1676" spans="1:65" s="13" customFormat="1">
      <c r="B1676" s="221"/>
      <c r="C1676" s="222"/>
      <c r="D1676" s="223" t="s">
        <v>191</v>
      </c>
      <c r="E1676" s="224" t="s">
        <v>1</v>
      </c>
      <c r="F1676" s="225" t="s">
        <v>2679</v>
      </c>
      <c r="G1676" s="222"/>
      <c r="H1676" s="226">
        <v>1</v>
      </c>
      <c r="I1676" s="227"/>
      <c r="J1676" s="222"/>
      <c r="K1676" s="222"/>
      <c r="L1676" s="228"/>
      <c r="M1676" s="229"/>
      <c r="N1676" s="230"/>
      <c r="O1676" s="230"/>
      <c r="P1676" s="230"/>
      <c r="Q1676" s="230"/>
      <c r="R1676" s="230"/>
      <c r="S1676" s="230"/>
      <c r="T1676" s="231"/>
      <c r="AT1676" s="232" t="s">
        <v>191</v>
      </c>
      <c r="AU1676" s="232" t="s">
        <v>85</v>
      </c>
      <c r="AV1676" s="13" t="s">
        <v>85</v>
      </c>
      <c r="AW1676" s="13" t="s">
        <v>32</v>
      </c>
      <c r="AX1676" s="13" t="s">
        <v>76</v>
      </c>
      <c r="AY1676" s="232" t="s">
        <v>182</v>
      </c>
    </row>
    <row r="1677" spans="1:65" s="13" customFormat="1">
      <c r="B1677" s="221"/>
      <c r="C1677" s="222"/>
      <c r="D1677" s="223" t="s">
        <v>191</v>
      </c>
      <c r="E1677" s="224" t="s">
        <v>1</v>
      </c>
      <c r="F1677" s="225" t="s">
        <v>2680</v>
      </c>
      <c r="G1677" s="222"/>
      <c r="H1677" s="226">
        <v>1</v>
      </c>
      <c r="I1677" s="227"/>
      <c r="J1677" s="222"/>
      <c r="K1677" s="222"/>
      <c r="L1677" s="228"/>
      <c r="M1677" s="229"/>
      <c r="N1677" s="230"/>
      <c r="O1677" s="230"/>
      <c r="P1677" s="230"/>
      <c r="Q1677" s="230"/>
      <c r="R1677" s="230"/>
      <c r="S1677" s="230"/>
      <c r="T1677" s="231"/>
      <c r="AT1677" s="232" t="s">
        <v>191</v>
      </c>
      <c r="AU1677" s="232" t="s">
        <v>85</v>
      </c>
      <c r="AV1677" s="13" t="s">
        <v>85</v>
      </c>
      <c r="AW1677" s="13" t="s">
        <v>32</v>
      </c>
      <c r="AX1677" s="13" t="s">
        <v>76</v>
      </c>
      <c r="AY1677" s="232" t="s">
        <v>182</v>
      </c>
    </row>
    <row r="1678" spans="1:65" s="13" customFormat="1">
      <c r="B1678" s="221"/>
      <c r="C1678" s="222"/>
      <c r="D1678" s="223" t="s">
        <v>191</v>
      </c>
      <c r="E1678" s="224" t="s">
        <v>1</v>
      </c>
      <c r="F1678" s="225" t="s">
        <v>2674</v>
      </c>
      <c r="G1678" s="222"/>
      <c r="H1678" s="226">
        <v>1</v>
      </c>
      <c r="I1678" s="227"/>
      <c r="J1678" s="222"/>
      <c r="K1678" s="222"/>
      <c r="L1678" s="228"/>
      <c r="M1678" s="229"/>
      <c r="N1678" s="230"/>
      <c r="O1678" s="230"/>
      <c r="P1678" s="230"/>
      <c r="Q1678" s="230"/>
      <c r="R1678" s="230"/>
      <c r="S1678" s="230"/>
      <c r="T1678" s="231"/>
      <c r="AT1678" s="232" t="s">
        <v>191</v>
      </c>
      <c r="AU1678" s="232" t="s">
        <v>85</v>
      </c>
      <c r="AV1678" s="13" t="s">
        <v>85</v>
      </c>
      <c r="AW1678" s="13" t="s">
        <v>32</v>
      </c>
      <c r="AX1678" s="13" t="s">
        <v>76</v>
      </c>
      <c r="AY1678" s="232" t="s">
        <v>182</v>
      </c>
    </row>
    <row r="1679" spans="1:65" s="15" customFormat="1">
      <c r="B1679" s="244"/>
      <c r="C1679" s="245"/>
      <c r="D1679" s="223" t="s">
        <v>191</v>
      </c>
      <c r="E1679" s="246" t="s">
        <v>1</v>
      </c>
      <c r="F1679" s="247" t="s">
        <v>202</v>
      </c>
      <c r="G1679" s="245"/>
      <c r="H1679" s="248">
        <v>5</v>
      </c>
      <c r="I1679" s="249"/>
      <c r="J1679" s="245"/>
      <c r="K1679" s="245"/>
      <c r="L1679" s="250"/>
      <c r="M1679" s="251"/>
      <c r="N1679" s="252"/>
      <c r="O1679" s="252"/>
      <c r="P1679" s="252"/>
      <c r="Q1679" s="252"/>
      <c r="R1679" s="252"/>
      <c r="S1679" s="252"/>
      <c r="T1679" s="253"/>
      <c r="AT1679" s="254" t="s">
        <v>191</v>
      </c>
      <c r="AU1679" s="254" t="s">
        <v>85</v>
      </c>
      <c r="AV1679" s="15" t="s">
        <v>189</v>
      </c>
      <c r="AW1679" s="15" t="s">
        <v>32</v>
      </c>
      <c r="AX1679" s="15" t="s">
        <v>83</v>
      </c>
      <c r="AY1679" s="254" t="s">
        <v>182</v>
      </c>
    </row>
    <row r="1680" spans="1:65" s="2" customFormat="1" ht="21.75" customHeight="1">
      <c r="A1680" s="34"/>
      <c r="B1680" s="35"/>
      <c r="C1680" s="255" t="s">
        <v>2681</v>
      </c>
      <c r="D1680" s="255" t="s">
        <v>309</v>
      </c>
      <c r="E1680" s="256" t="s">
        <v>2682</v>
      </c>
      <c r="F1680" s="257" t="s">
        <v>2683</v>
      </c>
      <c r="G1680" s="258" t="s">
        <v>414</v>
      </c>
      <c r="H1680" s="259">
        <v>1</v>
      </c>
      <c r="I1680" s="260"/>
      <c r="J1680" s="261">
        <f>ROUND(I1680*H1680,2)</f>
        <v>0</v>
      </c>
      <c r="K1680" s="257" t="s">
        <v>1</v>
      </c>
      <c r="L1680" s="262"/>
      <c r="M1680" s="263" t="s">
        <v>1</v>
      </c>
      <c r="N1680" s="264" t="s">
        <v>41</v>
      </c>
      <c r="O1680" s="71"/>
      <c r="P1680" s="217">
        <f>O1680*H1680</f>
        <v>0</v>
      </c>
      <c r="Q1680" s="217">
        <v>1.95E-2</v>
      </c>
      <c r="R1680" s="217">
        <f>Q1680*H1680</f>
        <v>1.95E-2</v>
      </c>
      <c r="S1680" s="217">
        <v>0</v>
      </c>
      <c r="T1680" s="218">
        <f>S1680*H1680</f>
        <v>0</v>
      </c>
      <c r="U1680" s="34"/>
      <c r="V1680" s="34"/>
      <c r="W1680" s="34"/>
      <c r="X1680" s="34"/>
      <c r="Y1680" s="34"/>
      <c r="Z1680" s="34"/>
      <c r="AA1680" s="34"/>
      <c r="AB1680" s="34"/>
      <c r="AC1680" s="34"/>
      <c r="AD1680" s="34"/>
      <c r="AE1680" s="34"/>
      <c r="AR1680" s="219" t="s">
        <v>380</v>
      </c>
      <c r="AT1680" s="219" t="s">
        <v>309</v>
      </c>
      <c r="AU1680" s="219" t="s">
        <v>85</v>
      </c>
      <c r="AY1680" s="17" t="s">
        <v>182</v>
      </c>
      <c r="BE1680" s="220">
        <f>IF(N1680="základní",J1680,0)</f>
        <v>0</v>
      </c>
      <c r="BF1680" s="220">
        <f>IF(N1680="snížená",J1680,0)</f>
        <v>0</v>
      </c>
      <c r="BG1680" s="220">
        <f>IF(N1680="zákl. přenesená",J1680,0)</f>
        <v>0</v>
      </c>
      <c r="BH1680" s="220">
        <f>IF(N1680="sníž. přenesená",J1680,0)</f>
        <v>0</v>
      </c>
      <c r="BI1680" s="220">
        <f>IF(N1680="nulová",J1680,0)</f>
        <v>0</v>
      </c>
      <c r="BJ1680" s="17" t="s">
        <v>83</v>
      </c>
      <c r="BK1680" s="220">
        <f>ROUND(I1680*H1680,2)</f>
        <v>0</v>
      </c>
      <c r="BL1680" s="17" t="s">
        <v>275</v>
      </c>
      <c r="BM1680" s="219" t="s">
        <v>2684</v>
      </c>
    </row>
    <row r="1681" spans="1:65" s="13" customFormat="1">
      <c r="B1681" s="221"/>
      <c r="C1681" s="222"/>
      <c r="D1681" s="223" t="s">
        <v>191</v>
      </c>
      <c r="E1681" s="224" t="s">
        <v>1</v>
      </c>
      <c r="F1681" s="225" t="s">
        <v>2685</v>
      </c>
      <c r="G1681" s="222"/>
      <c r="H1681" s="226">
        <v>1</v>
      </c>
      <c r="I1681" s="227"/>
      <c r="J1681" s="222"/>
      <c r="K1681" s="222"/>
      <c r="L1681" s="228"/>
      <c r="M1681" s="229"/>
      <c r="N1681" s="230"/>
      <c r="O1681" s="230"/>
      <c r="P1681" s="230"/>
      <c r="Q1681" s="230"/>
      <c r="R1681" s="230"/>
      <c r="S1681" s="230"/>
      <c r="T1681" s="231"/>
      <c r="AT1681" s="232" t="s">
        <v>191</v>
      </c>
      <c r="AU1681" s="232" t="s">
        <v>85</v>
      </c>
      <c r="AV1681" s="13" t="s">
        <v>85</v>
      </c>
      <c r="AW1681" s="13" t="s">
        <v>32</v>
      </c>
      <c r="AX1681" s="13" t="s">
        <v>76</v>
      </c>
      <c r="AY1681" s="232" t="s">
        <v>182</v>
      </c>
    </row>
    <row r="1682" spans="1:65" s="15" customFormat="1">
      <c r="B1682" s="244"/>
      <c r="C1682" s="245"/>
      <c r="D1682" s="223" t="s">
        <v>191</v>
      </c>
      <c r="E1682" s="246" t="s">
        <v>1</v>
      </c>
      <c r="F1682" s="247" t="s">
        <v>202</v>
      </c>
      <c r="G1682" s="245"/>
      <c r="H1682" s="248">
        <v>1</v>
      </c>
      <c r="I1682" s="249"/>
      <c r="J1682" s="245"/>
      <c r="K1682" s="245"/>
      <c r="L1682" s="250"/>
      <c r="M1682" s="251"/>
      <c r="N1682" s="252"/>
      <c r="O1682" s="252"/>
      <c r="P1682" s="252"/>
      <c r="Q1682" s="252"/>
      <c r="R1682" s="252"/>
      <c r="S1682" s="252"/>
      <c r="T1682" s="253"/>
      <c r="AT1682" s="254" t="s">
        <v>191</v>
      </c>
      <c r="AU1682" s="254" t="s">
        <v>85</v>
      </c>
      <c r="AV1682" s="15" t="s">
        <v>189</v>
      </c>
      <c r="AW1682" s="15" t="s">
        <v>32</v>
      </c>
      <c r="AX1682" s="15" t="s">
        <v>83</v>
      </c>
      <c r="AY1682" s="254" t="s">
        <v>182</v>
      </c>
    </row>
    <row r="1683" spans="1:65" s="2" customFormat="1" ht="16.5" customHeight="1">
      <c r="A1683" s="34"/>
      <c r="B1683" s="35"/>
      <c r="C1683" s="208" t="s">
        <v>2686</v>
      </c>
      <c r="D1683" s="208" t="s">
        <v>184</v>
      </c>
      <c r="E1683" s="209" t="s">
        <v>2687</v>
      </c>
      <c r="F1683" s="210" t="s">
        <v>2688</v>
      </c>
      <c r="G1683" s="211" t="s">
        <v>414</v>
      </c>
      <c r="H1683" s="212">
        <v>1</v>
      </c>
      <c r="I1683" s="213"/>
      <c r="J1683" s="214">
        <f>ROUND(I1683*H1683,2)</f>
        <v>0</v>
      </c>
      <c r="K1683" s="210" t="s">
        <v>188</v>
      </c>
      <c r="L1683" s="39"/>
      <c r="M1683" s="215" t="s">
        <v>1</v>
      </c>
      <c r="N1683" s="216" t="s">
        <v>41</v>
      </c>
      <c r="O1683" s="71"/>
      <c r="P1683" s="217">
        <f>O1683*H1683</f>
        <v>0</v>
      </c>
      <c r="Q1683" s="217">
        <v>0</v>
      </c>
      <c r="R1683" s="217">
        <f>Q1683*H1683</f>
        <v>0</v>
      </c>
      <c r="S1683" s="217">
        <v>0</v>
      </c>
      <c r="T1683" s="218">
        <f>S1683*H1683</f>
        <v>0</v>
      </c>
      <c r="U1683" s="34"/>
      <c r="V1683" s="34"/>
      <c r="W1683" s="34"/>
      <c r="X1683" s="34"/>
      <c r="Y1683" s="34"/>
      <c r="Z1683" s="34"/>
      <c r="AA1683" s="34"/>
      <c r="AB1683" s="34"/>
      <c r="AC1683" s="34"/>
      <c r="AD1683" s="34"/>
      <c r="AE1683" s="34"/>
      <c r="AR1683" s="219" t="s">
        <v>275</v>
      </c>
      <c r="AT1683" s="219" t="s">
        <v>184</v>
      </c>
      <c r="AU1683" s="219" t="s">
        <v>85</v>
      </c>
      <c r="AY1683" s="17" t="s">
        <v>182</v>
      </c>
      <c r="BE1683" s="220">
        <f>IF(N1683="základní",J1683,0)</f>
        <v>0</v>
      </c>
      <c r="BF1683" s="220">
        <f>IF(N1683="snížená",J1683,0)</f>
        <v>0</v>
      </c>
      <c r="BG1683" s="220">
        <f>IF(N1683="zákl. přenesená",J1683,0)</f>
        <v>0</v>
      </c>
      <c r="BH1683" s="220">
        <f>IF(N1683="sníž. přenesená",J1683,0)</f>
        <v>0</v>
      </c>
      <c r="BI1683" s="220">
        <f>IF(N1683="nulová",J1683,0)</f>
        <v>0</v>
      </c>
      <c r="BJ1683" s="17" t="s">
        <v>83</v>
      </c>
      <c r="BK1683" s="220">
        <f>ROUND(I1683*H1683,2)</f>
        <v>0</v>
      </c>
      <c r="BL1683" s="17" t="s">
        <v>275</v>
      </c>
      <c r="BM1683" s="219" t="s">
        <v>2689</v>
      </c>
    </row>
    <row r="1684" spans="1:65" s="13" customFormat="1">
      <c r="B1684" s="221"/>
      <c r="C1684" s="222"/>
      <c r="D1684" s="223" t="s">
        <v>191</v>
      </c>
      <c r="E1684" s="224" t="s">
        <v>1</v>
      </c>
      <c r="F1684" s="225" t="s">
        <v>2690</v>
      </c>
      <c r="G1684" s="222"/>
      <c r="H1684" s="226">
        <v>1</v>
      </c>
      <c r="I1684" s="227"/>
      <c r="J1684" s="222"/>
      <c r="K1684" s="222"/>
      <c r="L1684" s="228"/>
      <c r="M1684" s="229"/>
      <c r="N1684" s="230"/>
      <c r="O1684" s="230"/>
      <c r="P1684" s="230"/>
      <c r="Q1684" s="230"/>
      <c r="R1684" s="230"/>
      <c r="S1684" s="230"/>
      <c r="T1684" s="231"/>
      <c r="AT1684" s="232" t="s">
        <v>191</v>
      </c>
      <c r="AU1684" s="232" t="s">
        <v>85</v>
      </c>
      <c r="AV1684" s="13" t="s">
        <v>85</v>
      </c>
      <c r="AW1684" s="13" t="s">
        <v>32</v>
      </c>
      <c r="AX1684" s="13" t="s">
        <v>83</v>
      </c>
      <c r="AY1684" s="232" t="s">
        <v>182</v>
      </c>
    </row>
    <row r="1685" spans="1:65" s="2" customFormat="1" ht="21.75" customHeight="1">
      <c r="A1685" s="34"/>
      <c r="B1685" s="35"/>
      <c r="C1685" s="255" t="s">
        <v>2691</v>
      </c>
      <c r="D1685" s="255" t="s">
        <v>309</v>
      </c>
      <c r="E1685" s="256" t="s">
        <v>2692</v>
      </c>
      <c r="F1685" s="257" t="s">
        <v>2693</v>
      </c>
      <c r="G1685" s="258" t="s">
        <v>414</v>
      </c>
      <c r="H1685" s="259">
        <v>1</v>
      </c>
      <c r="I1685" s="260"/>
      <c r="J1685" s="261">
        <f>ROUND(I1685*H1685,2)</f>
        <v>0</v>
      </c>
      <c r="K1685" s="257" t="s">
        <v>1</v>
      </c>
      <c r="L1685" s="262"/>
      <c r="M1685" s="263" t="s">
        <v>1</v>
      </c>
      <c r="N1685" s="264" t="s">
        <v>41</v>
      </c>
      <c r="O1685" s="71"/>
      <c r="P1685" s="217">
        <f>O1685*H1685</f>
        <v>0</v>
      </c>
      <c r="Q1685" s="217">
        <v>1.95E-2</v>
      </c>
      <c r="R1685" s="217">
        <f>Q1685*H1685</f>
        <v>1.95E-2</v>
      </c>
      <c r="S1685" s="217">
        <v>0</v>
      </c>
      <c r="T1685" s="218">
        <f>S1685*H1685</f>
        <v>0</v>
      </c>
      <c r="U1685" s="34"/>
      <c r="V1685" s="34"/>
      <c r="W1685" s="34"/>
      <c r="X1685" s="34"/>
      <c r="Y1685" s="34"/>
      <c r="Z1685" s="34"/>
      <c r="AA1685" s="34"/>
      <c r="AB1685" s="34"/>
      <c r="AC1685" s="34"/>
      <c r="AD1685" s="34"/>
      <c r="AE1685" s="34"/>
      <c r="AR1685" s="219" t="s">
        <v>380</v>
      </c>
      <c r="AT1685" s="219" t="s">
        <v>309</v>
      </c>
      <c r="AU1685" s="219" t="s">
        <v>85</v>
      </c>
      <c r="AY1685" s="17" t="s">
        <v>182</v>
      </c>
      <c r="BE1685" s="220">
        <f>IF(N1685="základní",J1685,0)</f>
        <v>0</v>
      </c>
      <c r="BF1685" s="220">
        <f>IF(N1685="snížená",J1685,0)</f>
        <v>0</v>
      </c>
      <c r="BG1685" s="220">
        <f>IF(N1685="zákl. přenesená",J1685,0)</f>
        <v>0</v>
      </c>
      <c r="BH1685" s="220">
        <f>IF(N1685="sníž. přenesená",J1685,0)</f>
        <v>0</v>
      </c>
      <c r="BI1685" s="220">
        <f>IF(N1685="nulová",J1685,0)</f>
        <v>0</v>
      </c>
      <c r="BJ1685" s="17" t="s">
        <v>83</v>
      </c>
      <c r="BK1685" s="220">
        <f>ROUND(I1685*H1685,2)</f>
        <v>0</v>
      </c>
      <c r="BL1685" s="17" t="s">
        <v>275</v>
      </c>
      <c r="BM1685" s="219" t="s">
        <v>2694</v>
      </c>
    </row>
    <row r="1686" spans="1:65" s="13" customFormat="1">
      <c r="B1686" s="221"/>
      <c r="C1686" s="222"/>
      <c r="D1686" s="223" t="s">
        <v>191</v>
      </c>
      <c r="E1686" s="224" t="s">
        <v>1</v>
      </c>
      <c r="F1686" s="225" t="s">
        <v>2695</v>
      </c>
      <c r="G1686" s="222"/>
      <c r="H1686" s="226">
        <v>1</v>
      </c>
      <c r="I1686" s="227"/>
      <c r="J1686" s="222"/>
      <c r="K1686" s="222"/>
      <c r="L1686" s="228"/>
      <c r="M1686" s="229"/>
      <c r="N1686" s="230"/>
      <c r="O1686" s="230"/>
      <c r="P1686" s="230"/>
      <c r="Q1686" s="230"/>
      <c r="R1686" s="230"/>
      <c r="S1686" s="230"/>
      <c r="T1686" s="231"/>
      <c r="AT1686" s="232" t="s">
        <v>191</v>
      </c>
      <c r="AU1686" s="232" t="s">
        <v>85</v>
      </c>
      <c r="AV1686" s="13" t="s">
        <v>85</v>
      </c>
      <c r="AW1686" s="13" t="s">
        <v>32</v>
      </c>
      <c r="AX1686" s="13" t="s">
        <v>76</v>
      </c>
      <c r="AY1686" s="232" t="s">
        <v>182</v>
      </c>
    </row>
    <row r="1687" spans="1:65" s="15" customFormat="1">
      <c r="B1687" s="244"/>
      <c r="C1687" s="245"/>
      <c r="D1687" s="223" t="s">
        <v>191</v>
      </c>
      <c r="E1687" s="246" t="s">
        <v>1</v>
      </c>
      <c r="F1687" s="247" t="s">
        <v>202</v>
      </c>
      <c r="G1687" s="245"/>
      <c r="H1687" s="248">
        <v>1</v>
      </c>
      <c r="I1687" s="249"/>
      <c r="J1687" s="245"/>
      <c r="K1687" s="245"/>
      <c r="L1687" s="250"/>
      <c r="M1687" s="251"/>
      <c r="N1687" s="252"/>
      <c r="O1687" s="252"/>
      <c r="P1687" s="252"/>
      <c r="Q1687" s="252"/>
      <c r="R1687" s="252"/>
      <c r="S1687" s="252"/>
      <c r="T1687" s="253"/>
      <c r="AT1687" s="254" t="s">
        <v>191</v>
      </c>
      <c r="AU1687" s="254" t="s">
        <v>85</v>
      </c>
      <c r="AV1687" s="15" t="s">
        <v>189</v>
      </c>
      <c r="AW1687" s="15" t="s">
        <v>32</v>
      </c>
      <c r="AX1687" s="15" t="s">
        <v>83</v>
      </c>
      <c r="AY1687" s="254" t="s">
        <v>182</v>
      </c>
    </row>
    <row r="1688" spans="1:65" s="2" customFormat="1" ht="16.5" customHeight="1">
      <c r="A1688" s="34"/>
      <c r="B1688" s="35"/>
      <c r="C1688" s="208" t="s">
        <v>2696</v>
      </c>
      <c r="D1688" s="208" t="s">
        <v>184</v>
      </c>
      <c r="E1688" s="209" t="s">
        <v>2697</v>
      </c>
      <c r="F1688" s="210" t="s">
        <v>2698</v>
      </c>
      <c r="G1688" s="211" t="s">
        <v>414</v>
      </c>
      <c r="H1688" s="212">
        <v>7</v>
      </c>
      <c r="I1688" s="213"/>
      <c r="J1688" s="214">
        <f>ROUND(I1688*H1688,2)</f>
        <v>0</v>
      </c>
      <c r="K1688" s="210" t="s">
        <v>188</v>
      </c>
      <c r="L1688" s="39"/>
      <c r="M1688" s="215" t="s">
        <v>1</v>
      </c>
      <c r="N1688" s="216" t="s">
        <v>41</v>
      </c>
      <c r="O1688" s="71"/>
      <c r="P1688" s="217">
        <f>O1688*H1688</f>
        <v>0</v>
      </c>
      <c r="Q1688" s="217">
        <v>0</v>
      </c>
      <c r="R1688" s="217">
        <f>Q1688*H1688</f>
        <v>0</v>
      </c>
      <c r="S1688" s="217">
        <v>0</v>
      </c>
      <c r="T1688" s="218">
        <f>S1688*H1688</f>
        <v>0</v>
      </c>
      <c r="U1688" s="34"/>
      <c r="V1688" s="34"/>
      <c r="W1688" s="34"/>
      <c r="X1688" s="34"/>
      <c r="Y1688" s="34"/>
      <c r="Z1688" s="34"/>
      <c r="AA1688" s="34"/>
      <c r="AB1688" s="34"/>
      <c r="AC1688" s="34"/>
      <c r="AD1688" s="34"/>
      <c r="AE1688" s="34"/>
      <c r="AR1688" s="219" t="s">
        <v>275</v>
      </c>
      <c r="AT1688" s="219" t="s">
        <v>184</v>
      </c>
      <c r="AU1688" s="219" t="s">
        <v>85</v>
      </c>
      <c r="AY1688" s="17" t="s">
        <v>182</v>
      </c>
      <c r="BE1688" s="220">
        <f>IF(N1688="základní",J1688,0)</f>
        <v>0</v>
      </c>
      <c r="BF1688" s="220">
        <f>IF(N1688="snížená",J1688,0)</f>
        <v>0</v>
      </c>
      <c r="BG1688" s="220">
        <f>IF(N1688="zákl. přenesená",J1688,0)</f>
        <v>0</v>
      </c>
      <c r="BH1688" s="220">
        <f>IF(N1688="sníž. přenesená",J1688,0)</f>
        <v>0</v>
      </c>
      <c r="BI1688" s="220">
        <f>IF(N1688="nulová",J1688,0)</f>
        <v>0</v>
      </c>
      <c r="BJ1688" s="17" t="s">
        <v>83</v>
      </c>
      <c r="BK1688" s="220">
        <f>ROUND(I1688*H1688,2)</f>
        <v>0</v>
      </c>
      <c r="BL1688" s="17" t="s">
        <v>275</v>
      </c>
      <c r="BM1688" s="219" t="s">
        <v>2699</v>
      </c>
    </row>
    <row r="1689" spans="1:65" s="13" customFormat="1">
      <c r="B1689" s="221"/>
      <c r="C1689" s="222"/>
      <c r="D1689" s="223" t="s">
        <v>191</v>
      </c>
      <c r="E1689" s="224" t="s">
        <v>1</v>
      </c>
      <c r="F1689" s="225" t="s">
        <v>2700</v>
      </c>
      <c r="G1689" s="222"/>
      <c r="H1689" s="226">
        <v>2</v>
      </c>
      <c r="I1689" s="227"/>
      <c r="J1689" s="222"/>
      <c r="K1689" s="222"/>
      <c r="L1689" s="228"/>
      <c r="M1689" s="229"/>
      <c r="N1689" s="230"/>
      <c r="O1689" s="230"/>
      <c r="P1689" s="230"/>
      <c r="Q1689" s="230"/>
      <c r="R1689" s="230"/>
      <c r="S1689" s="230"/>
      <c r="T1689" s="231"/>
      <c r="AT1689" s="232" t="s">
        <v>191</v>
      </c>
      <c r="AU1689" s="232" t="s">
        <v>85</v>
      </c>
      <c r="AV1689" s="13" t="s">
        <v>85</v>
      </c>
      <c r="AW1689" s="13" t="s">
        <v>32</v>
      </c>
      <c r="AX1689" s="13" t="s">
        <v>76</v>
      </c>
      <c r="AY1689" s="232" t="s">
        <v>182</v>
      </c>
    </row>
    <row r="1690" spans="1:65" s="13" customFormat="1">
      <c r="B1690" s="221"/>
      <c r="C1690" s="222"/>
      <c r="D1690" s="223" t="s">
        <v>191</v>
      </c>
      <c r="E1690" s="224" t="s">
        <v>1</v>
      </c>
      <c r="F1690" s="225" t="s">
        <v>2701</v>
      </c>
      <c r="G1690" s="222"/>
      <c r="H1690" s="226">
        <v>5</v>
      </c>
      <c r="I1690" s="227"/>
      <c r="J1690" s="222"/>
      <c r="K1690" s="222"/>
      <c r="L1690" s="228"/>
      <c r="M1690" s="229"/>
      <c r="N1690" s="230"/>
      <c r="O1690" s="230"/>
      <c r="P1690" s="230"/>
      <c r="Q1690" s="230"/>
      <c r="R1690" s="230"/>
      <c r="S1690" s="230"/>
      <c r="T1690" s="231"/>
      <c r="AT1690" s="232" t="s">
        <v>191</v>
      </c>
      <c r="AU1690" s="232" t="s">
        <v>85</v>
      </c>
      <c r="AV1690" s="13" t="s">
        <v>85</v>
      </c>
      <c r="AW1690" s="13" t="s">
        <v>32</v>
      </c>
      <c r="AX1690" s="13" t="s">
        <v>76</v>
      </c>
      <c r="AY1690" s="232" t="s">
        <v>182</v>
      </c>
    </row>
    <row r="1691" spans="1:65" s="15" customFormat="1">
      <c r="B1691" s="244"/>
      <c r="C1691" s="245"/>
      <c r="D1691" s="223" t="s">
        <v>191</v>
      </c>
      <c r="E1691" s="246" t="s">
        <v>1</v>
      </c>
      <c r="F1691" s="247" t="s">
        <v>202</v>
      </c>
      <c r="G1691" s="245"/>
      <c r="H1691" s="248">
        <v>7</v>
      </c>
      <c r="I1691" s="249"/>
      <c r="J1691" s="245"/>
      <c r="K1691" s="245"/>
      <c r="L1691" s="250"/>
      <c r="M1691" s="251"/>
      <c r="N1691" s="252"/>
      <c r="O1691" s="252"/>
      <c r="P1691" s="252"/>
      <c r="Q1691" s="252"/>
      <c r="R1691" s="252"/>
      <c r="S1691" s="252"/>
      <c r="T1691" s="253"/>
      <c r="AT1691" s="254" t="s">
        <v>191</v>
      </c>
      <c r="AU1691" s="254" t="s">
        <v>85</v>
      </c>
      <c r="AV1691" s="15" t="s">
        <v>189</v>
      </c>
      <c r="AW1691" s="15" t="s">
        <v>32</v>
      </c>
      <c r="AX1691" s="15" t="s">
        <v>83</v>
      </c>
      <c r="AY1691" s="254" t="s">
        <v>182</v>
      </c>
    </row>
    <row r="1692" spans="1:65" s="2" customFormat="1" ht="16.5" customHeight="1">
      <c r="A1692" s="34"/>
      <c r="B1692" s="35"/>
      <c r="C1692" s="255" t="s">
        <v>2702</v>
      </c>
      <c r="D1692" s="255" t="s">
        <v>309</v>
      </c>
      <c r="E1692" s="256" t="s">
        <v>2703</v>
      </c>
      <c r="F1692" s="257" t="s">
        <v>2704</v>
      </c>
      <c r="G1692" s="258" t="s">
        <v>414</v>
      </c>
      <c r="H1692" s="259">
        <v>7</v>
      </c>
      <c r="I1692" s="260"/>
      <c r="J1692" s="261">
        <f>ROUND(I1692*H1692,2)</f>
        <v>0</v>
      </c>
      <c r="K1692" s="257" t="s">
        <v>188</v>
      </c>
      <c r="L1692" s="262"/>
      <c r="M1692" s="263" t="s">
        <v>1</v>
      </c>
      <c r="N1692" s="264" t="s">
        <v>41</v>
      </c>
      <c r="O1692" s="71"/>
      <c r="P1692" s="217">
        <f>O1692*H1692</f>
        <v>0</v>
      </c>
      <c r="Q1692" s="217">
        <v>4.7000000000000002E-3</v>
      </c>
      <c r="R1692" s="217">
        <f>Q1692*H1692</f>
        <v>3.2899999999999999E-2</v>
      </c>
      <c r="S1692" s="217">
        <v>0</v>
      </c>
      <c r="T1692" s="218">
        <f>S1692*H1692</f>
        <v>0</v>
      </c>
      <c r="U1692" s="34"/>
      <c r="V1692" s="34"/>
      <c r="W1692" s="34"/>
      <c r="X1692" s="34"/>
      <c r="Y1692" s="34"/>
      <c r="Z1692" s="34"/>
      <c r="AA1692" s="34"/>
      <c r="AB1692" s="34"/>
      <c r="AC1692" s="34"/>
      <c r="AD1692" s="34"/>
      <c r="AE1692" s="34"/>
      <c r="AR1692" s="219" t="s">
        <v>380</v>
      </c>
      <c r="AT1692" s="219" t="s">
        <v>309</v>
      </c>
      <c r="AU1692" s="219" t="s">
        <v>85</v>
      </c>
      <c r="AY1692" s="17" t="s">
        <v>182</v>
      </c>
      <c r="BE1692" s="220">
        <f>IF(N1692="základní",J1692,0)</f>
        <v>0</v>
      </c>
      <c r="BF1692" s="220">
        <f>IF(N1692="snížená",J1692,0)</f>
        <v>0</v>
      </c>
      <c r="BG1692" s="220">
        <f>IF(N1692="zákl. přenesená",J1692,0)</f>
        <v>0</v>
      </c>
      <c r="BH1692" s="220">
        <f>IF(N1692="sníž. přenesená",J1692,0)</f>
        <v>0</v>
      </c>
      <c r="BI1692" s="220">
        <f>IF(N1692="nulová",J1692,0)</f>
        <v>0</v>
      </c>
      <c r="BJ1692" s="17" t="s">
        <v>83</v>
      </c>
      <c r="BK1692" s="220">
        <f>ROUND(I1692*H1692,2)</f>
        <v>0</v>
      </c>
      <c r="BL1692" s="17" t="s">
        <v>275</v>
      </c>
      <c r="BM1692" s="219" t="s">
        <v>2705</v>
      </c>
    </row>
    <row r="1693" spans="1:65" s="2" customFormat="1" ht="21.75" customHeight="1">
      <c r="A1693" s="34"/>
      <c r="B1693" s="35"/>
      <c r="C1693" s="208" t="s">
        <v>2706</v>
      </c>
      <c r="D1693" s="208" t="s">
        <v>184</v>
      </c>
      <c r="E1693" s="209" t="s">
        <v>2707</v>
      </c>
      <c r="F1693" s="210" t="s">
        <v>2708</v>
      </c>
      <c r="G1693" s="211" t="s">
        <v>414</v>
      </c>
      <c r="H1693" s="212">
        <v>6</v>
      </c>
      <c r="I1693" s="213"/>
      <c r="J1693" s="214">
        <f>ROUND(I1693*H1693,2)</f>
        <v>0</v>
      </c>
      <c r="K1693" s="210" t="s">
        <v>188</v>
      </c>
      <c r="L1693" s="39"/>
      <c r="M1693" s="215" t="s">
        <v>1</v>
      </c>
      <c r="N1693" s="216" t="s">
        <v>41</v>
      </c>
      <c r="O1693" s="71"/>
      <c r="P1693" s="217">
        <f>O1693*H1693</f>
        <v>0</v>
      </c>
      <c r="Q1693" s="217">
        <v>0</v>
      </c>
      <c r="R1693" s="217">
        <f>Q1693*H1693</f>
        <v>0</v>
      </c>
      <c r="S1693" s="217">
        <v>2.4E-2</v>
      </c>
      <c r="T1693" s="218">
        <f>S1693*H1693</f>
        <v>0.14400000000000002</v>
      </c>
      <c r="U1693" s="34"/>
      <c r="V1693" s="34"/>
      <c r="W1693" s="34"/>
      <c r="X1693" s="34"/>
      <c r="Y1693" s="34"/>
      <c r="Z1693" s="34"/>
      <c r="AA1693" s="34"/>
      <c r="AB1693" s="34"/>
      <c r="AC1693" s="34"/>
      <c r="AD1693" s="34"/>
      <c r="AE1693" s="34"/>
      <c r="AR1693" s="219" t="s">
        <v>275</v>
      </c>
      <c r="AT1693" s="219" t="s">
        <v>184</v>
      </c>
      <c r="AU1693" s="219" t="s">
        <v>85</v>
      </c>
      <c r="AY1693" s="17" t="s">
        <v>182</v>
      </c>
      <c r="BE1693" s="220">
        <f>IF(N1693="základní",J1693,0)</f>
        <v>0</v>
      </c>
      <c r="BF1693" s="220">
        <f>IF(N1693="snížená",J1693,0)</f>
        <v>0</v>
      </c>
      <c r="BG1693" s="220">
        <f>IF(N1693="zákl. přenesená",J1693,0)</f>
        <v>0</v>
      </c>
      <c r="BH1693" s="220">
        <f>IF(N1693="sníž. přenesená",J1693,0)</f>
        <v>0</v>
      </c>
      <c r="BI1693" s="220">
        <f>IF(N1693="nulová",J1693,0)</f>
        <v>0</v>
      </c>
      <c r="BJ1693" s="17" t="s">
        <v>83</v>
      </c>
      <c r="BK1693" s="220">
        <f>ROUND(I1693*H1693,2)</f>
        <v>0</v>
      </c>
      <c r="BL1693" s="17" t="s">
        <v>275</v>
      </c>
      <c r="BM1693" s="219" t="s">
        <v>2709</v>
      </c>
    </row>
    <row r="1694" spans="1:65" s="13" customFormat="1">
      <c r="B1694" s="221"/>
      <c r="C1694" s="222"/>
      <c r="D1694" s="223" t="s">
        <v>191</v>
      </c>
      <c r="E1694" s="224" t="s">
        <v>1</v>
      </c>
      <c r="F1694" s="225" t="s">
        <v>2710</v>
      </c>
      <c r="G1694" s="222"/>
      <c r="H1694" s="226">
        <v>6</v>
      </c>
      <c r="I1694" s="227"/>
      <c r="J1694" s="222"/>
      <c r="K1694" s="222"/>
      <c r="L1694" s="228"/>
      <c r="M1694" s="229"/>
      <c r="N1694" s="230"/>
      <c r="O1694" s="230"/>
      <c r="P1694" s="230"/>
      <c r="Q1694" s="230"/>
      <c r="R1694" s="230"/>
      <c r="S1694" s="230"/>
      <c r="T1694" s="231"/>
      <c r="AT1694" s="232" t="s">
        <v>191</v>
      </c>
      <c r="AU1694" s="232" t="s">
        <v>85</v>
      </c>
      <c r="AV1694" s="13" t="s">
        <v>85</v>
      </c>
      <c r="AW1694" s="13" t="s">
        <v>32</v>
      </c>
      <c r="AX1694" s="13" t="s">
        <v>83</v>
      </c>
      <c r="AY1694" s="232" t="s">
        <v>182</v>
      </c>
    </row>
    <row r="1695" spans="1:65" s="2" customFormat="1" ht="16.5" customHeight="1">
      <c r="A1695" s="34"/>
      <c r="B1695" s="35"/>
      <c r="C1695" s="208" t="s">
        <v>2711</v>
      </c>
      <c r="D1695" s="208" t="s">
        <v>184</v>
      </c>
      <c r="E1695" s="209" t="s">
        <v>2712</v>
      </c>
      <c r="F1695" s="210" t="s">
        <v>2713</v>
      </c>
      <c r="G1695" s="211" t="s">
        <v>301</v>
      </c>
      <c r="H1695" s="212">
        <v>3.718</v>
      </c>
      <c r="I1695" s="213"/>
      <c r="J1695" s="214">
        <f>ROUND(I1695*H1695,2)</f>
        <v>0</v>
      </c>
      <c r="K1695" s="210" t="s">
        <v>188</v>
      </c>
      <c r="L1695" s="39"/>
      <c r="M1695" s="215" t="s">
        <v>1</v>
      </c>
      <c r="N1695" s="216" t="s">
        <v>41</v>
      </c>
      <c r="O1695" s="71"/>
      <c r="P1695" s="217">
        <f>O1695*H1695</f>
        <v>0</v>
      </c>
      <c r="Q1695" s="217">
        <v>0</v>
      </c>
      <c r="R1695" s="217">
        <f>Q1695*H1695</f>
        <v>0</v>
      </c>
      <c r="S1695" s="217">
        <v>0</v>
      </c>
      <c r="T1695" s="218">
        <f>S1695*H1695</f>
        <v>0</v>
      </c>
      <c r="U1695" s="34"/>
      <c r="V1695" s="34"/>
      <c r="W1695" s="34"/>
      <c r="X1695" s="34"/>
      <c r="Y1695" s="34"/>
      <c r="Z1695" s="34"/>
      <c r="AA1695" s="34"/>
      <c r="AB1695" s="34"/>
      <c r="AC1695" s="34"/>
      <c r="AD1695" s="34"/>
      <c r="AE1695" s="34"/>
      <c r="AR1695" s="219" t="s">
        <v>275</v>
      </c>
      <c r="AT1695" s="219" t="s">
        <v>184</v>
      </c>
      <c r="AU1695" s="219" t="s">
        <v>85</v>
      </c>
      <c r="AY1695" s="17" t="s">
        <v>182</v>
      </c>
      <c r="BE1695" s="220">
        <f>IF(N1695="základní",J1695,0)</f>
        <v>0</v>
      </c>
      <c r="BF1695" s="220">
        <f>IF(N1695="snížená",J1695,0)</f>
        <v>0</v>
      </c>
      <c r="BG1695" s="220">
        <f>IF(N1695="zákl. přenesená",J1695,0)</f>
        <v>0</v>
      </c>
      <c r="BH1695" s="220">
        <f>IF(N1695="sníž. přenesená",J1695,0)</f>
        <v>0</v>
      </c>
      <c r="BI1695" s="220">
        <f>IF(N1695="nulová",J1695,0)</f>
        <v>0</v>
      </c>
      <c r="BJ1695" s="17" t="s">
        <v>83</v>
      </c>
      <c r="BK1695" s="220">
        <f>ROUND(I1695*H1695,2)</f>
        <v>0</v>
      </c>
      <c r="BL1695" s="17" t="s">
        <v>275</v>
      </c>
      <c r="BM1695" s="219" t="s">
        <v>2714</v>
      </c>
    </row>
    <row r="1696" spans="1:65" s="2" customFormat="1" ht="16.5" customHeight="1">
      <c r="A1696" s="34"/>
      <c r="B1696" s="35"/>
      <c r="C1696" s="208" t="s">
        <v>2715</v>
      </c>
      <c r="D1696" s="208" t="s">
        <v>184</v>
      </c>
      <c r="E1696" s="209" t="s">
        <v>2716</v>
      </c>
      <c r="F1696" s="210" t="s">
        <v>2717</v>
      </c>
      <c r="G1696" s="211" t="s">
        <v>301</v>
      </c>
      <c r="H1696" s="212">
        <v>3.718</v>
      </c>
      <c r="I1696" s="213"/>
      <c r="J1696" s="214">
        <f>ROUND(I1696*H1696,2)</f>
        <v>0</v>
      </c>
      <c r="K1696" s="210" t="s">
        <v>188</v>
      </c>
      <c r="L1696" s="39"/>
      <c r="M1696" s="215" t="s">
        <v>1</v>
      </c>
      <c r="N1696" s="216" t="s">
        <v>41</v>
      </c>
      <c r="O1696" s="71"/>
      <c r="P1696" s="217">
        <f>O1696*H1696</f>
        <v>0</v>
      </c>
      <c r="Q1696" s="217">
        <v>0</v>
      </c>
      <c r="R1696" s="217">
        <f>Q1696*H1696</f>
        <v>0</v>
      </c>
      <c r="S1696" s="217">
        <v>0</v>
      </c>
      <c r="T1696" s="218">
        <f>S1696*H1696</f>
        <v>0</v>
      </c>
      <c r="U1696" s="34"/>
      <c r="V1696" s="34"/>
      <c r="W1696" s="34"/>
      <c r="X1696" s="34"/>
      <c r="Y1696" s="34"/>
      <c r="Z1696" s="34"/>
      <c r="AA1696" s="34"/>
      <c r="AB1696" s="34"/>
      <c r="AC1696" s="34"/>
      <c r="AD1696" s="34"/>
      <c r="AE1696" s="34"/>
      <c r="AR1696" s="219" t="s">
        <v>275</v>
      </c>
      <c r="AT1696" s="219" t="s">
        <v>184</v>
      </c>
      <c r="AU1696" s="219" t="s">
        <v>85</v>
      </c>
      <c r="AY1696" s="17" t="s">
        <v>182</v>
      </c>
      <c r="BE1696" s="220">
        <f>IF(N1696="základní",J1696,0)</f>
        <v>0</v>
      </c>
      <c r="BF1696" s="220">
        <f>IF(N1696="snížená",J1696,0)</f>
        <v>0</v>
      </c>
      <c r="BG1696" s="220">
        <f>IF(N1696="zákl. přenesená",J1696,0)</f>
        <v>0</v>
      </c>
      <c r="BH1696" s="220">
        <f>IF(N1696="sníž. přenesená",J1696,0)</f>
        <v>0</v>
      </c>
      <c r="BI1696" s="220">
        <f>IF(N1696="nulová",J1696,0)</f>
        <v>0</v>
      </c>
      <c r="BJ1696" s="17" t="s">
        <v>83</v>
      </c>
      <c r="BK1696" s="220">
        <f>ROUND(I1696*H1696,2)</f>
        <v>0</v>
      </c>
      <c r="BL1696" s="17" t="s">
        <v>275</v>
      </c>
      <c r="BM1696" s="219" t="s">
        <v>2718</v>
      </c>
    </row>
    <row r="1697" spans="1:65" s="12" customFormat="1" ht="22.9" customHeight="1">
      <c r="B1697" s="192"/>
      <c r="C1697" s="193"/>
      <c r="D1697" s="194" t="s">
        <v>75</v>
      </c>
      <c r="E1697" s="206" t="s">
        <v>2719</v>
      </c>
      <c r="F1697" s="206" t="s">
        <v>2720</v>
      </c>
      <c r="G1697" s="193"/>
      <c r="H1697" s="193"/>
      <c r="I1697" s="196"/>
      <c r="J1697" s="207">
        <f>BK1697</f>
        <v>0</v>
      </c>
      <c r="K1697" s="193"/>
      <c r="L1697" s="198"/>
      <c r="M1697" s="199"/>
      <c r="N1697" s="200"/>
      <c r="O1697" s="200"/>
      <c r="P1697" s="201">
        <f>SUM(P1698:P1746)</f>
        <v>0</v>
      </c>
      <c r="Q1697" s="200"/>
      <c r="R1697" s="201">
        <f>SUM(R1698:R1746)</f>
        <v>1.9615680000000002</v>
      </c>
      <c r="S1697" s="200"/>
      <c r="T1697" s="202">
        <f>SUM(T1698:T1746)</f>
        <v>0.02</v>
      </c>
      <c r="AR1697" s="203" t="s">
        <v>85</v>
      </c>
      <c r="AT1697" s="204" t="s">
        <v>75</v>
      </c>
      <c r="AU1697" s="204" t="s">
        <v>83</v>
      </c>
      <c r="AY1697" s="203" t="s">
        <v>182</v>
      </c>
      <c r="BK1697" s="205">
        <f>SUM(BK1698:BK1746)</f>
        <v>0</v>
      </c>
    </row>
    <row r="1698" spans="1:65" s="2" customFormat="1" ht="16.5" customHeight="1">
      <c r="A1698" s="34"/>
      <c r="B1698" s="35"/>
      <c r="C1698" s="208" t="s">
        <v>2721</v>
      </c>
      <c r="D1698" s="208" t="s">
        <v>184</v>
      </c>
      <c r="E1698" s="209" t="s">
        <v>2722</v>
      </c>
      <c r="F1698" s="210" t="s">
        <v>2723</v>
      </c>
      <c r="G1698" s="211" t="s">
        <v>360</v>
      </c>
      <c r="H1698" s="212">
        <v>3.5</v>
      </c>
      <c r="I1698" s="213"/>
      <c r="J1698" s="214">
        <f>ROUND(I1698*H1698,2)</f>
        <v>0</v>
      </c>
      <c r="K1698" s="210" t="s">
        <v>188</v>
      </c>
      <c r="L1698" s="39"/>
      <c r="M1698" s="215" t="s">
        <v>1</v>
      </c>
      <c r="N1698" s="216" t="s">
        <v>41</v>
      </c>
      <c r="O1698" s="71"/>
      <c r="P1698" s="217">
        <f>O1698*H1698</f>
        <v>0</v>
      </c>
      <c r="Q1698" s="217">
        <v>0</v>
      </c>
      <c r="R1698" s="217">
        <f>Q1698*H1698</f>
        <v>0</v>
      </c>
      <c r="S1698" s="217">
        <v>0</v>
      </c>
      <c r="T1698" s="218">
        <f>S1698*H1698</f>
        <v>0</v>
      </c>
      <c r="U1698" s="34"/>
      <c r="V1698" s="34"/>
      <c r="W1698" s="34"/>
      <c r="X1698" s="34"/>
      <c r="Y1698" s="34"/>
      <c r="Z1698" s="34"/>
      <c r="AA1698" s="34"/>
      <c r="AB1698" s="34"/>
      <c r="AC1698" s="34"/>
      <c r="AD1698" s="34"/>
      <c r="AE1698" s="34"/>
      <c r="AR1698" s="219" t="s">
        <v>275</v>
      </c>
      <c r="AT1698" s="219" t="s">
        <v>184</v>
      </c>
      <c r="AU1698" s="219" t="s">
        <v>85</v>
      </c>
      <c r="AY1698" s="17" t="s">
        <v>182</v>
      </c>
      <c r="BE1698" s="220">
        <f>IF(N1698="základní",J1698,0)</f>
        <v>0</v>
      </c>
      <c r="BF1698" s="220">
        <f>IF(N1698="snížená",J1698,0)</f>
        <v>0</v>
      </c>
      <c r="BG1698" s="220">
        <f>IF(N1698="zákl. přenesená",J1698,0)</f>
        <v>0</v>
      </c>
      <c r="BH1698" s="220">
        <f>IF(N1698="sníž. přenesená",J1698,0)</f>
        <v>0</v>
      </c>
      <c r="BI1698" s="220">
        <f>IF(N1698="nulová",J1698,0)</f>
        <v>0</v>
      </c>
      <c r="BJ1698" s="17" t="s">
        <v>83</v>
      </c>
      <c r="BK1698" s="220">
        <f>ROUND(I1698*H1698,2)</f>
        <v>0</v>
      </c>
      <c r="BL1698" s="17" t="s">
        <v>275</v>
      </c>
      <c r="BM1698" s="219" t="s">
        <v>2724</v>
      </c>
    </row>
    <row r="1699" spans="1:65" s="13" customFormat="1">
      <c r="B1699" s="221"/>
      <c r="C1699" s="222"/>
      <c r="D1699" s="223" t="s">
        <v>191</v>
      </c>
      <c r="E1699" s="224" t="s">
        <v>1</v>
      </c>
      <c r="F1699" s="225" t="s">
        <v>2725</v>
      </c>
      <c r="G1699" s="222"/>
      <c r="H1699" s="226">
        <v>3.5</v>
      </c>
      <c r="I1699" s="227"/>
      <c r="J1699" s="222"/>
      <c r="K1699" s="222"/>
      <c r="L1699" s="228"/>
      <c r="M1699" s="229"/>
      <c r="N1699" s="230"/>
      <c r="O1699" s="230"/>
      <c r="P1699" s="230"/>
      <c r="Q1699" s="230"/>
      <c r="R1699" s="230"/>
      <c r="S1699" s="230"/>
      <c r="T1699" s="231"/>
      <c r="AT1699" s="232" t="s">
        <v>191</v>
      </c>
      <c r="AU1699" s="232" t="s">
        <v>85</v>
      </c>
      <c r="AV1699" s="13" t="s">
        <v>85</v>
      </c>
      <c r="AW1699" s="13" t="s">
        <v>32</v>
      </c>
      <c r="AX1699" s="13" t="s">
        <v>83</v>
      </c>
      <c r="AY1699" s="232" t="s">
        <v>182</v>
      </c>
    </row>
    <row r="1700" spans="1:65" s="2" customFormat="1" ht="16.5" customHeight="1">
      <c r="A1700" s="34"/>
      <c r="B1700" s="35"/>
      <c r="C1700" s="255" t="s">
        <v>2726</v>
      </c>
      <c r="D1700" s="255" t="s">
        <v>309</v>
      </c>
      <c r="E1700" s="256" t="s">
        <v>2727</v>
      </c>
      <c r="F1700" s="257" t="s">
        <v>2728</v>
      </c>
      <c r="G1700" s="258" t="s">
        <v>1759</v>
      </c>
      <c r="H1700" s="259">
        <v>70</v>
      </c>
      <c r="I1700" s="260"/>
      <c r="J1700" s="261">
        <f>ROUND(I1700*H1700,2)</f>
        <v>0</v>
      </c>
      <c r="K1700" s="257" t="s">
        <v>1</v>
      </c>
      <c r="L1700" s="262"/>
      <c r="M1700" s="263" t="s">
        <v>1</v>
      </c>
      <c r="N1700" s="264" t="s">
        <v>41</v>
      </c>
      <c r="O1700" s="71"/>
      <c r="P1700" s="217">
        <f>O1700*H1700</f>
        <v>0</v>
      </c>
      <c r="Q1700" s="217">
        <v>4.0000000000000001E-3</v>
      </c>
      <c r="R1700" s="217">
        <f>Q1700*H1700</f>
        <v>0.28000000000000003</v>
      </c>
      <c r="S1700" s="217">
        <v>0</v>
      </c>
      <c r="T1700" s="218">
        <f>S1700*H1700</f>
        <v>0</v>
      </c>
      <c r="U1700" s="34"/>
      <c r="V1700" s="34"/>
      <c r="W1700" s="34"/>
      <c r="X1700" s="34"/>
      <c r="Y1700" s="34"/>
      <c r="Z1700" s="34"/>
      <c r="AA1700" s="34"/>
      <c r="AB1700" s="34"/>
      <c r="AC1700" s="34"/>
      <c r="AD1700" s="34"/>
      <c r="AE1700" s="34"/>
      <c r="AR1700" s="219" t="s">
        <v>380</v>
      </c>
      <c r="AT1700" s="219" t="s">
        <v>309</v>
      </c>
      <c r="AU1700" s="219" t="s">
        <v>85</v>
      </c>
      <c r="AY1700" s="17" t="s">
        <v>182</v>
      </c>
      <c r="BE1700" s="220">
        <f>IF(N1700="základní",J1700,0)</f>
        <v>0</v>
      </c>
      <c r="BF1700" s="220">
        <f>IF(N1700="snížená",J1700,0)</f>
        <v>0</v>
      </c>
      <c r="BG1700" s="220">
        <f>IF(N1700="zákl. přenesená",J1700,0)</f>
        <v>0</v>
      </c>
      <c r="BH1700" s="220">
        <f>IF(N1700="sníž. přenesená",J1700,0)</f>
        <v>0</v>
      </c>
      <c r="BI1700" s="220">
        <f>IF(N1700="nulová",J1700,0)</f>
        <v>0</v>
      </c>
      <c r="BJ1700" s="17" t="s">
        <v>83</v>
      </c>
      <c r="BK1700" s="220">
        <f>ROUND(I1700*H1700,2)</f>
        <v>0</v>
      </c>
      <c r="BL1700" s="17" t="s">
        <v>275</v>
      </c>
      <c r="BM1700" s="219" t="s">
        <v>2729</v>
      </c>
    </row>
    <row r="1701" spans="1:65" s="2" customFormat="1" ht="16.5" customHeight="1">
      <c r="A1701" s="34"/>
      <c r="B1701" s="35"/>
      <c r="C1701" s="208" t="s">
        <v>2730</v>
      </c>
      <c r="D1701" s="208" t="s">
        <v>184</v>
      </c>
      <c r="E1701" s="209" t="s">
        <v>2731</v>
      </c>
      <c r="F1701" s="210" t="s">
        <v>2732</v>
      </c>
      <c r="G1701" s="211" t="s">
        <v>414</v>
      </c>
      <c r="H1701" s="212">
        <v>12</v>
      </c>
      <c r="I1701" s="213"/>
      <c r="J1701" s="214">
        <f>ROUND(I1701*H1701,2)</f>
        <v>0</v>
      </c>
      <c r="K1701" s="210" t="s">
        <v>188</v>
      </c>
      <c r="L1701" s="39"/>
      <c r="M1701" s="215" t="s">
        <v>1</v>
      </c>
      <c r="N1701" s="216" t="s">
        <v>41</v>
      </c>
      <c r="O1701" s="71"/>
      <c r="P1701" s="217">
        <f>O1701*H1701</f>
        <v>0</v>
      </c>
      <c r="Q1701" s="217">
        <v>0</v>
      </c>
      <c r="R1701" s="217">
        <f>Q1701*H1701</f>
        <v>0</v>
      </c>
      <c r="S1701" s="217">
        <v>0</v>
      </c>
      <c r="T1701" s="218">
        <f>S1701*H1701</f>
        <v>0</v>
      </c>
      <c r="U1701" s="34"/>
      <c r="V1701" s="34"/>
      <c r="W1701" s="34"/>
      <c r="X1701" s="34"/>
      <c r="Y1701" s="34"/>
      <c r="Z1701" s="34"/>
      <c r="AA1701" s="34"/>
      <c r="AB1701" s="34"/>
      <c r="AC1701" s="34"/>
      <c r="AD1701" s="34"/>
      <c r="AE1701" s="34"/>
      <c r="AR1701" s="219" t="s">
        <v>275</v>
      </c>
      <c r="AT1701" s="219" t="s">
        <v>184</v>
      </c>
      <c r="AU1701" s="219" t="s">
        <v>85</v>
      </c>
      <c r="AY1701" s="17" t="s">
        <v>182</v>
      </c>
      <c r="BE1701" s="220">
        <f>IF(N1701="základní",J1701,0)</f>
        <v>0</v>
      </c>
      <c r="BF1701" s="220">
        <f>IF(N1701="snížená",J1701,0)</f>
        <v>0</v>
      </c>
      <c r="BG1701" s="220">
        <f>IF(N1701="zákl. přenesená",J1701,0)</f>
        <v>0</v>
      </c>
      <c r="BH1701" s="220">
        <f>IF(N1701="sníž. přenesená",J1701,0)</f>
        <v>0</v>
      </c>
      <c r="BI1701" s="220">
        <f>IF(N1701="nulová",J1701,0)</f>
        <v>0</v>
      </c>
      <c r="BJ1701" s="17" t="s">
        <v>83</v>
      </c>
      <c r="BK1701" s="220">
        <f>ROUND(I1701*H1701,2)</f>
        <v>0</v>
      </c>
      <c r="BL1701" s="17" t="s">
        <v>275</v>
      </c>
      <c r="BM1701" s="219" t="s">
        <v>2733</v>
      </c>
    </row>
    <row r="1702" spans="1:65" s="13" customFormat="1">
      <c r="B1702" s="221"/>
      <c r="C1702" s="222"/>
      <c r="D1702" s="223" t="s">
        <v>191</v>
      </c>
      <c r="E1702" s="224" t="s">
        <v>1</v>
      </c>
      <c r="F1702" s="225" t="s">
        <v>2734</v>
      </c>
      <c r="G1702" s="222"/>
      <c r="H1702" s="226">
        <v>1</v>
      </c>
      <c r="I1702" s="227"/>
      <c r="J1702" s="222"/>
      <c r="K1702" s="222"/>
      <c r="L1702" s="228"/>
      <c r="M1702" s="229"/>
      <c r="N1702" s="230"/>
      <c r="O1702" s="230"/>
      <c r="P1702" s="230"/>
      <c r="Q1702" s="230"/>
      <c r="R1702" s="230"/>
      <c r="S1702" s="230"/>
      <c r="T1702" s="231"/>
      <c r="AT1702" s="232" t="s">
        <v>191</v>
      </c>
      <c r="AU1702" s="232" t="s">
        <v>85</v>
      </c>
      <c r="AV1702" s="13" t="s">
        <v>85</v>
      </c>
      <c r="AW1702" s="13" t="s">
        <v>32</v>
      </c>
      <c r="AX1702" s="13" t="s">
        <v>76</v>
      </c>
      <c r="AY1702" s="232" t="s">
        <v>182</v>
      </c>
    </row>
    <row r="1703" spans="1:65" s="13" customFormat="1">
      <c r="B1703" s="221"/>
      <c r="C1703" s="222"/>
      <c r="D1703" s="223" t="s">
        <v>191</v>
      </c>
      <c r="E1703" s="224" t="s">
        <v>1</v>
      </c>
      <c r="F1703" s="225" t="s">
        <v>2735</v>
      </c>
      <c r="G1703" s="222"/>
      <c r="H1703" s="226">
        <v>1</v>
      </c>
      <c r="I1703" s="227"/>
      <c r="J1703" s="222"/>
      <c r="K1703" s="222"/>
      <c r="L1703" s="228"/>
      <c r="M1703" s="229"/>
      <c r="N1703" s="230"/>
      <c r="O1703" s="230"/>
      <c r="P1703" s="230"/>
      <c r="Q1703" s="230"/>
      <c r="R1703" s="230"/>
      <c r="S1703" s="230"/>
      <c r="T1703" s="231"/>
      <c r="AT1703" s="232" t="s">
        <v>191</v>
      </c>
      <c r="AU1703" s="232" t="s">
        <v>85</v>
      </c>
      <c r="AV1703" s="13" t="s">
        <v>85</v>
      </c>
      <c r="AW1703" s="13" t="s">
        <v>32</v>
      </c>
      <c r="AX1703" s="13" t="s">
        <v>76</v>
      </c>
      <c r="AY1703" s="232" t="s">
        <v>182</v>
      </c>
    </row>
    <row r="1704" spans="1:65" s="13" customFormat="1">
      <c r="B1704" s="221"/>
      <c r="C1704" s="222"/>
      <c r="D1704" s="223" t="s">
        <v>191</v>
      </c>
      <c r="E1704" s="224" t="s">
        <v>1</v>
      </c>
      <c r="F1704" s="225" t="s">
        <v>2736</v>
      </c>
      <c r="G1704" s="222"/>
      <c r="H1704" s="226">
        <v>1</v>
      </c>
      <c r="I1704" s="227"/>
      <c r="J1704" s="222"/>
      <c r="K1704" s="222"/>
      <c r="L1704" s="228"/>
      <c r="M1704" s="229"/>
      <c r="N1704" s="230"/>
      <c r="O1704" s="230"/>
      <c r="P1704" s="230"/>
      <c r="Q1704" s="230"/>
      <c r="R1704" s="230"/>
      <c r="S1704" s="230"/>
      <c r="T1704" s="231"/>
      <c r="AT1704" s="232" t="s">
        <v>191</v>
      </c>
      <c r="AU1704" s="232" t="s">
        <v>85</v>
      </c>
      <c r="AV1704" s="13" t="s">
        <v>85</v>
      </c>
      <c r="AW1704" s="13" t="s">
        <v>32</v>
      </c>
      <c r="AX1704" s="13" t="s">
        <v>76</v>
      </c>
      <c r="AY1704" s="232" t="s">
        <v>182</v>
      </c>
    </row>
    <row r="1705" spans="1:65" s="14" customFormat="1">
      <c r="B1705" s="233"/>
      <c r="C1705" s="234"/>
      <c r="D1705" s="223" t="s">
        <v>191</v>
      </c>
      <c r="E1705" s="235" t="s">
        <v>1</v>
      </c>
      <c r="F1705" s="236" t="s">
        <v>825</v>
      </c>
      <c r="G1705" s="234"/>
      <c r="H1705" s="237">
        <v>3</v>
      </c>
      <c r="I1705" s="238"/>
      <c r="J1705" s="234"/>
      <c r="K1705" s="234"/>
      <c r="L1705" s="239"/>
      <c r="M1705" s="240"/>
      <c r="N1705" s="241"/>
      <c r="O1705" s="241"/>
      <c r="P1705" s="241"/>
      <c r="Q1705" s="241"/>
      <c r="R1705" s="241"/>
      <c r="S1705" s="241"/>
      <c r="T1705" s="242"/>
      <c r="AT1705" s="243" t="s">
        <v>191</v>
      </c>
      <c r="AU1705" s="243" t="s">
        <v>85</v>
      </c>
      <c r="AV1705" s="14" t="s">
        <v>195</v>
      </c>
      <c r="AW1705" s="14" t="s">
        <v>32</v>
      </c>
      <c r="AX1705" s="14" t="s">
        <v>76</v>
      </c>
      <c r="AY1705" s="243" t="s">
        <v>182</v>
      </c>
    </row>
    <row r="1706" spans="1:65" s="13" customFormat="1">
      <c r="B1706" s="221"/>
      <c r="C1706" s="222"/>
      <c r="D1706" s="223" t="s">
        <v>191</v>
      </c>
      <c r="E1706" s="224" t="s">
        <v>1</v>
      </c>
      <c r="F1706" s="225" t="s">
        <v>2737</v>
      </c>
      <c r="G1706" s="222"/>
      <c r="H1706" s="226">
        <v>1</v>
      </c>
      <c r="I1706" s="227"/>
      <c r="J1706" s="222"/>
      <c r="K1706" s="222"/>
      <c r="L1706" s="228"/>
      <c r="M1706" s="229"/>
      <c r="N1706" s="230"/>
      <c r="O1706" s="230"/>
      <c r="P1706" s="230"/>
      <c r="Q1706" s="230"/>
      <c r="R1706" s="230"/>
      <c r="S1706" s="230"/>
      <c r="T1706" s="231"/>
      <c r="AT1706" s="232" t="s">
        <v>191</v>
      </c>
      <c r="AU1706" s="232" t="s">
        <v>85</v>
      </c>
      <c r="AV1706" s="13" t="s">
        <v>85</v>
      </c>
      <c r="AW1706" s="13" t="s">
        <v>32</v>
      </c>
      <c r="AX1706" s="13" t="s">
        <v>76</v>
      </c>
      <c r="AY1706" s="232" t="s">
        <v>182</v>
      </c>
    </row>
    <row r="1707" spans="1:65" s="13" customFormat="1">
      <c r="B1707" s="221"/>
      <c r="C1707" s="222"/>
      <c r="D1707" s="223" t="s">
        <v>191</v>
      </c>
      <c r="E1707" s="224" t="s">
        <v>1</v>
      </c>
      <c r="F1707" s="225" t="s">
        <v>2738</v>
      </c>
      <c r="G1707" s="222"/>
      <c r="H1707" s="226">
        <v>1</v>
      </c>
      <c r="I1707" s="227"/>
      <c r="J1707" s="222"/>
      <c r="K1707" s="222"/>
      <c r="L1707" s="228"/>
      <c r="M1707" s="229"/>
      <c r="N1707" s="230"/>
      <c r="O1707" s="230"/>
      <c r="P1707" s="230"/>
      <c r="Q1707" s="230"/>
      <c r="R1707" s="230"/>
      <c r="S1707" s="230"/>
      <c r="T1707" s="231"/>
      <c r="AT1707" s="232" t="s">
        <v>191</v>
      </c>
      <c r="AU1707" s="232" t="s">
        <v>85</v>
      </c>
      <c r="AV1707" s="13" t="s">
        <v>85</v>
      </c>
      <c r="AW1707" s="13" t="s">
        <v>32</v>
      </c>
      <c r="AX1707" s="13" t="s">
        <v>76</v>
      </c>
      <c r="AY1707" s="232" t="s">
        <v>182</v>
      </c>
    </row>
    <row r="1708" spans="1:65" s="13" customFormat="1">
      <c r="B1708" s="221"/>
      <c r="C1708" s="222"/>
      <c r="D1708" s="223" t="s">
        <v>191</v>
      </c>
      <c r="E1708" s="224" t="s">
        <v>1</v>
      </c>
      <c r="F1708" s="225" t="s">
        <v>2739</v>
      </c>
      <c r="G1708" s="222"/>
      <c r="H1708" s="226">
        <v>1</v>
      </c>
      <c r="I1708" s="227"/>
      <c r="J1708" s="222"/>
      <c r="K1708" s="222"/>
      <c r="L1708" s="228"/>
      <c r="M1708" s="229"/>
      <c r="N1708" s="230"/>
      <c r="O1708" s="230"/>
      <c r="P1708" s="230"/>
      <c r="Q1708" s="230"/>
      <c r="R1708" s="230"/>
      <c r="S1708" s="230"/>
      <c r="T1708" s="231"/>
      <c r="AT1708" s="232" t="s">
        <v>191</v>
      </c>
      <c r="AU1708" s="232" t="s">
        <v>85</v>
      </c>
      <c r="AV1708" s="13" t="s">
        <v>85</v>
      </c>
      <c r="AW1708" s="13" t="s">
        <v>32</v>
      </c>
      <c r="AX1708" s="13" t="s">
        <v>76</v>
      </c>
      <c r="AY1708" s="232" t="s">
        <v>182</v>
      </c>
    </row>
    <row r="1709" spans="1:65" s="13" customFormat="1">
      <c r="B1709" s="221"/>
      <c r="C1709" s="222"/>
      <c r="D1709" s="223" t="s">
        <v>191</v>
      </c>
      <c r="E1709" s="224" t="s">
        <v>1</v>
      </c>
      <c r="F1709" s="225" t="s">
        <v>2740</v>
      </c>
      <c r="G1709" s="222"/>
      <c r="H1709" s="226">
        <v>1</v>
      </c>
      <c r="I1709" s="227"/>
      <c r="J1709" s="222"/>
      <c r="K1709" s="222"/>
      <c r="L1709" s="228"/>
      <c r="M1709" s="229"/>
      <c r="N1709" s="230"/>
      <c r="O1709" s="230"/>
      <c r="P1709" s="230"/>
      <c r="Q1709" s="230"/>
      <c r="R1709" s="230"/>
      <c r="S1709" s="230"/>
      <c r="T1709" s="231"/>
      <c r="AT1709" s="232" t="s">
        <v>191</v>
      </c>
      <c r="AU1709" s="232" t="s">
        <v>85</v>
      </c>
      <c r="AV1709" s="13" t="s">
        <v>85</v>
      </c>
      <c r="AW1709" s="13" t="s">
        <v>32</v>
      </c>
      <c r="AX1709" s="13" t="s">
        <v>76</v>
      </c>
      <c r="AY1709" s="232" t="s">
        <v>182</v>
      </c>
    </row>
    <row r="1710" spans="1:65" s="13" customFormat="1">
      <c r="B1710" s="221"/>
      <c r="C1710" s="222"/>
      <c r="D1710" s="223" t="s">
        <v>191</v>
      </c>
      <c r="E1710" s="224" t="s">
        <v>1</v>
      </c>
      <c r="F1710" s="225" t="s">
        <v>2741</v>
      </c>
      <c r="G1710" s="222"/>
      <c r="H1710" s="226">
        <v>1</v>
      </c>
      <c r="I1710" s="227"/>
      <c r="J1710" s="222"/>
      <c r="K1710" s="222"/>
      <c r="L1710" s="228"/>
      <c r="M1710" s="229"/>
      <c r="N1710" s="230"/>
      <c r="O1710" s="230"/>
      <c r="P1710" s="230"/>
      <c r="Q1710" s="230"/>
      <c r="R1710" s="230"/>
      <c r="S1710" s="230"/>
      <c r="T1710" s="231"/>
      <c r="AT1710" s="232" t="s">
        <v>191</v>
      </c>
      <c r="AU1710" s="232" t="s">
        <v>85</v>
      </c>
      <c r="AV1710" s="13" t="s">
        <v>85</v>
      </c>
      <c r="AW1710" s="13" t="s">
        <v>32</v>
      </c>
      <c r="AX1710" s="13" t="s">
        <v>76</v>
      </c>
      <c r="AY1710" s="232" t="s">
        <v>182</v>
      </c>
    </row>
    <row r="1711" spans="1:65" s="13" customFormat="1">
      <c r="B1711" s="221"/>
      <c r="C1711" s="222"/>
      <c r="D1711" s="223" t="s">
        <v>191</v>
      </c>
      <c r="E1711" s="224" t="s">
        <v>1</v>
      </c>
      <c r="F1711" s="225" t="s">
        <v>2742</v>
      </c>
      <c r="G1711" s="222"/>
      <c r="H1711" s="226">
        <v>2</v>
      </c>
      <c r="I1711" s="227"/>
      <c r="J1711" s="222"/>
      <c r="K1711" s="222"/>
      <c r="L1711" s="228"/>
      <c r="M1711" s="229"/>
      <c r="N1711" s="230"/>
      <c r="O1711" s="230"/>
      <c r="P1711" s="230"/>
      <c r="Q1711" s="230"/>
      <c r="R1711" s="230"/>
      <c r="S1711" s="230"/>
      <c r="T1711" s="231"/>
      <c r="AT1711" s="232" t="s">
        <v>191</v>
      </c>
      <c r="AU1711" s="232" t="s">
        <v>85</v>
      </c>
      <c r="AV1711" s="13" t="s">
        <v>85</v>
      </c>
      <c r="AW1711" s="13" t="s">
        <v>32</v>
      </c>
      <c r="AX1711" s="13" t="s">
        <v>76</v>
      </c>
      <c r="AY1711" s="232" t="s">
        <v>182</v>
      </c>
    </row>
    <row r="1712" spans="1:65" s="13" customFormat="1">
      <c r="B1712" s="221"/>
      <c r="C1712" s="222"/>
      <c r="D1712" s="223" t="s">
        <v>191</v>
      </c>
      <c r="E1712" s="224" t="s">
        <v>1</v>
      </c>
      <c r="F1712" s="225" t="s">
        <v>2743</v>
      </c>
      <c r="G1712" s="222"/>
      <c r="H1712" s="226">
        <v>1</v>
      </c>
      <c r="I1712" s="227"/>
      <c r="J1712" s="222"/>
      <c r="K1712" s="222"/>
      <c r="L1712" s="228"/>
      <c r="M1712" s="229"/>
      <c r="N1712" s="230"/>
      <c r="O1712" s="230"/>
      <c r="P1712" s="230"/>
      <c r="Q1712" s="230"/>
      <c r="R1712" s="230"/>
      <c r="S1712" s="230"/>
      <c r="T1712" s="231"/>
      <c r="AT1712" s="232" t="s">
        <v>191</v>
      </c>
      <c r="AU1712" s="232" t="s">
        <v>85</v>
      </c>
      <c r="AV1712" s="13" t="s">
        <v>85</v>
      </c>
      <c r="AW1712" s="13" t="s">
        <v>32</v>
      </c>
      <c r="AX1712" s="13" t="s">
        <v>76</v>
      </c>
      <c r="AY1712" s="232" t="s">
        <v>182</v>
      </c>
    </row>
    <row r="1713" spans="1:65" s="14" customFormat="1">
      <c r="B1713" s="233"/>
      <c r="C1713" s="234"/>
      <c r="D1713" s="223" t="s">
        <v>191</v>
      </c>
      <c r="E1713" s="235" t="s">
        <v>1</v>
      </c>
      <c r="F1713" s="236" t="s">
        <v>546</v>
      </c>
      <c r="G1713" s="234"/>
      <c r="H1713" s="237">
        <v>8</v>
      </c>
      <c r="I1713" s="238"/>
      <c r="J1713" s="234"/>
      <c r="K1713" s="234"/>
      <c r="L1713" s="239"/>
      <c r="M1713" s="240"/>
      <c r="N1713" s="241"/>
      <c r="O1713" s="241"/>
      <c r="P1713" s="241"/>
      <c r="Q1713" s="241"/>
      <c r="R1713" s="241"/>
      <c r="S1713" s="241"/>
      <c r="T1713" s="242"/>
      <c r="AT1713" s="243" t="s">
        <v>191</v>
      </c>
      <c r="AU1713" s="243" t="s">
        <v>85</v>
      </c>
      <c r="AV1713" s="14" t="s">
        <v>195</v>
      </c>
      <c r="AW1713" s="14" t="s">
        <v>32</v>
      </c>
      <c r="AX1713" s="14" t="s">
        <v>76</v>
      </c>
      <c r="AY1713" s="243" t="s">
        <v>182</v>
      </c>
    </row>
    <row r="1714" spans="1:65" s="13" customFormat="1">
      <c r="B1714" s="221"/>
      <c r="C1714" s="222"/>
      <c r="D1714" s="223" t="s">
        <v>191</v>
      </c>
      <c r="E1714" s="224" t="s">
        <v>1</v>
      </c>
      <c r="F1714" s="225" t="s">
        <v>2744</v>
      </c>
      <c r="G1714" s="222"/>
      <c r="H1714" s="226">
        <v>1</v>
      </c>
      <c r="I1714" s="227"/>
      <c r="J1714" s="222"/>
      <c r="K1714" s="222"/>
      <c r="L1714" s="228"/>
      <c r="M1714" s="229"/>
      <c r="N1714" s="230"/>
      <c r="O1714" s="230"/>
      <c r="P1714" s="230"/>
      <c r="Q1714" s="230"/>
      <c r="R1714" s="230"/>
      <c r="S1714" s="230"/>
      <c r="T1714" s="231"/>
      <c r="AT1714" s="232" t="s">
        <v>191</v>
      </c>
      <c r="AU1714" s="232" t="s">
        <v>85</v>
      </c>
      <c r="AV1714" s="13" t="s">
        <v>85</v>
      </c>
      <c r="AW1714" s="13" t="s">
        <v>32</v>
      </c>
      <c r="AX1714" s="13" t="s">
        <v>76</v>
      </c>
      <c r="AY1714" s="232" t="s">
        <v>182</v>
      </c>
    </row>
    <row r="1715" spans="1:65" s="14" customFormat="1">
      <c r="B1715" s="233"/>
      <c r="C1715" s="234"/>
      <c r="D1715" s="223" t="s">
        <v>191</v>
      </c>
      <c r="E1715" s="235" t="s">
        <v>1</v>
      </c>
      <c r="F1715" s="236" t="s">
        <v>548</v>
      </c>
      <c r="G1715" s="234"/>
      <c r="H1715" s="237">
        <v>1</v>
      </c>
      <c r="I1715" s="238"/>
      <c r="J1715" s="234"/>
      <c r="K1715" s="234"/>
      <c r="L1715" s="239"/>
      <c r="M1715" s="240"/>
      <c r="N1715" s="241"/>
      <c r="O1715" s="241"/>
      <c r="P1715" s="241"/>
      <c r="Q1715" s="241"/>
      <c r="R1715" s="241"/>
      <c r="S1715" s="241"/>
      <c r="T1715" s="242"/>
      <c r="AT1715" s="243" t="s">
        <v>191</v>
      </c>
      <c r="AU1715" s="243" t="s">
        <v>85</v>
      </c>
      <c r="AV1715" s="14" t="s">
        <v>195</v>
      </c>
      <c r="AW1715" s="14" t="s">
        <v>32</v>
      </c>
      <c r="AX1715" s="14" t="s">
        <v>76</v>
      </c>
      <c r="AY1715" s="243" t="s">
        <v>182</v>
      </c>
    </row>
    <row r="1716" spans="1:65" s="15" customFormat="1">
      <c r="B1716" s="244"/>
      <c r="C1716" s="245"/>
      <c r="D1716" s="223" t="s">
        <v>191</v>
      </c>
      <c r="E1716" s="246" t="s">
        <v>1</v>
      </c>
      <c r="F1716" s="247" t="s">
        <v>202</v>
      </c>
      <c r="G1716" s="245"/>
      <c r="H1716" s="248">
        <v>12</v>
      </c>
      <c r="I1716" s="249"/>
      <c r="J1716" s="245"/>
      <c r="K1716" s="245"/>
      <c r="L1716" s="250"/>
      <c r="M1716" s="251"/>
      <c r="N1716" s="252"/>
      <c r="O1716" s="252"/>
      <c r="P1716" s="252"/>
      <c r="Q1716" s="252"/>
      <c r="R1716" s="252"/>
      <c r="S1716" s="252"/>
      <c r="T1716" s="253"/>
      <c r="AT1716" s="254" t="s">
        <v>191</v>
      </c>
      <c r="AU1716" s="254" t="s">
        <v>85</v>
      </c>
      <c r="AV1716" s="15" t="s">
        <v>189</v>
      </c>
      <c r="AW1716" s="15" t="s">
        <v>32</v>
      </c>
      <c r="AX1716" s="15" t="s">
        <v>83</v>
      </c>
      <c r="AY1716" s="254" t="s">
        <v>182</v>
      </c>
    </row>
    <row r="1717" spans="1:65" s="2" customFormat="1" ht="21.75" customHeight="1">
      <c r="A1717" s="34"/>
      <c r="B1717" s="35"/>
      <c r="C1717" s="255" t="s">
        <v>2745</v>
      </c>
      <c r="D1717" s="255" t="s">
        <v>309</v>
      </c>
      <c r="E1717" s="256" t="s">
        <v>2746</v>
      </c>
      <c r="F1717" s="257" t="s">
        <v>2747</v>
      </c>
      <c r="G1717" s="258" t="s">
        <v>414</v>
      </c>
      <c r="H1717" s="259">
        <v>1</v>
      </c>
      <c r="I1717" s="260"/>
      <c r="J1717" s="261">
        <f t="shared" ref="J1717:J1729" si="20">ROUND(I1717*H1717,2)</f>
        <v>0</v>
      </c>
      <c r="K1717" s="257" t="s">
        <v>1</v>
      </c>
      <c r="L1717" s="262"/>
      <c r="M1717" s="263" t="s">
        <v>1</v>
      </c>
      <c r="N1717" s="264" t="s">
        <v>41</v>
      </c>
      <c r="O1717" s="71"/>
      <c r="P1717" s="217">
        <f t="shared" ref="P1717:P1729" si="21">O1717*H1717</f>
        <v>0</v>
      </c>
      <c r="Q1717" s="217">
        <v>8.4000000000000005E-2</v>
      </c>
      <c r="R1717" s="217">
        <f t="shared" ref="R1717:R1729" si="22">Q1717*H1717</f>
        <v>8.4000000000000005E-2</v>
      </c>
      <c r="S1717" s="217">
        <v>0</v>
      </c>
      <c r="T1717" s="218">
        <f t="shared" ref="T1717:T1729" si="23">S1717*H1717</f>
        <v>0</v>
      </c>
      <c r="U1717" s="34"/>
      <c r="V1717" s="34"/>
      <c r="W1717" s="34"/>
      <c r="X1717" s="34"/>
      <c r="Y1717" s="34"/>
      <c r="Z1717" s="34"/>
      <c r="AA1717" s="34"/>
      <c r="AB1717" s="34"/>
      <c r="AC1717" s="34"/>
      <c r="AD1717" s="34"/>
      <c r="AE1717" s="34"/>
      <c r="AR1717" s="219" t="s">
        <v>380</v>
      </c>
      <c r="AT1717" s="219" t="s">
        <v>309</v>
      </c>
      <c r="AU1717" s="219" t="s">
        <v>85</v>
      </c>
      <c r="AY1717" s="17" t="s">
        <v>182</v>
      </c>
      <c r="BE1717" s="220">
        <f t="shared" ref="BE1717:BE1729" si="24">IF(N1717="základní",J1717,0)</f>
        <v>0</v>
      </c>
      <c r="BF1717" s="220">
        <f t="shared" ref="BF1717:BF1729" si="25">IF(N1717="snížená",J1717,0)</f>
        <v>0</v>
      </c>
      <c r="BG1717" s="220">
        <f t="shared" ref="BG1717:BG1729" si="26">IF(N1717="zákl. přenesená",J1717,0)</f>
        <v>0</v>
      </c>
      <c r="BH1717" s="220">
        <f t="shared" ref="BH1717:BH1729" si="27">IF(N1717="sníž. přenesená",J1717,0)</f>
        <v>0</v>
      </c>
      <c r="BI1717" s="220">
        <f t="shared" ref="BI1717:BI1729" si="28">IF(N1717="nulová",J1717,0)</f>
        <v>0</v>
      </c>
      <c r="BJ1717" s="17" t="s">
        <v>83</v>
      </c>
      <c r="BK1717" s="220">
        <f t="shared" ref="BK1717:BK1729" si="29">ROUND(I1717*H1717,2)</f>
        <v>0</v>
      </c>
      <c r="BL1717" s="17" t="s">
        <v>275</v>
      </c>
      <c r="BM1717" s="219" t="s">
        <v>2748</v>
      </c>
    </row>
    <row r="1718" spans="1:65" s="2" customFormat="1" ht="21.75" customHeight="1">
      <c r="A1718" s="34"/>
      <c r="B1718" s="35"/>
      <c r="C1718" s="255" t="s">
        <v>2749</v>
      </c>
      <c r="D1718" s="255" t="s">
        <v>309</v>
      </c>
      <c r="E1718" s="256" t="s">
        <v>2750</v>
      </c>
      <c r="F1718" s="257" t="s">
        <v>2751</v>
      </c>
      <c r="G1718" s="258" t="s">
        <v>414</v>
      </c>
      <c r="H1718" s="259">
        <v>1</v>
      </c>
      <c r="I1718" s="260"/>
      <c r="J1718" s="261">
        <f t="shared" si="20"/>
        <v>0</v>
      </c>
      <c r="K1718" s="257" t="s">
        <v>1</v>
      </c>
      <c r="L1718" s="262"/>
      <c r="M1718" s="263" t="s">
        <v>1</v>
      </c>
      <c r="N1718" s="264" t="s">
        <v>41</v>
      </c>
      <c r="O1718" s="71"/>
      <c r="P1718" s="217">
        <f t="shared" si="21"/>
        <v>0</v>
      </c>
      <c r="Q1718" s="217">
        <v>8.4000000000000005E-2</v>
      </c>
      <c r="R1718" s="217">
        <f t="shared" si="22"/>
        <v>8.4000000000000005E-2</v>
      </c>
      <c r="S1718" s="217">
        <v>0</v>
      </c>
      <c r="T1718" s="218">
        <f t="shared" si="23"/>
        <v>0</v>
      </c>
      <c r="U1718" s="34"/>
      <c r="V1718" s="34"/>
      <c r="W1718" s="34"/>
      <c r="X1718" s="34"/>
      <c r="Y1718" s="34"/>
      <c r="Z1718" s="34"/>
      <c r="AA1718" s="34"/>
      <c r="AB1718" s="34"/>
      <c r="AC1718" s="34"/>
      <c r="AD1718" s="34"/>
      <c r="AE1718" s="34"/>
      <c r="AR1718" s="219" t="s">
        <v>380</v>
      </c>
      <c r="AT1718" s="219" t="s">
        <v>309</v>
      </c>
      <c r="AU1718" s="219" t="s">
        <v>85</v>
      </c>
      <c r="AY1718" s="17" t="s">
        <v>182</v>
      </c>
      <c r="BE1718" s="220">
        <f t="shared" si="24"/>
        <v>0</v>
      </c>
      <c r="BF1718" s="220">
        <f t="shared" si="25"/>
        <v>0</v>
      </c>
      <c r="BG1718" s="220">
        <f t="shared" si="26"/>
        <v>0</v>
      </c>
      <c r="BH1718" s="220">
        <f t="shared" si="27"/>
        <v>0</v>
      </c>
      <c r="BI1718" s="220">
        <f t="shared" si="28"/>
        <v>0</v>
      </c>
      <c r="BJ1718" s="17" t="s">
        <v>83</v>
      </c>
      <c r="BK1718" s="220">
        <f t="shared" si="29"/>
        <v>0</v>
      </c>
      <c r="BL1718" s="17" t="s">
        <v>275</v>
      </c>
      <c r="BM1718" s="219" t="s">
        <v>2752</v>
      </c>
    </row>
    <row r="1719" spans="1:65" s="2" customFormat="1" ht="21.75" customHeight="1">
      <c r="A1719" s="34"/>
      <c r="B1719" s="35"/>
      <c r="C1719" s="255" t="s">
        <v>2753</v>
      </c>
      <c r="D1719" s="255" t="s">
        <v>309</v>
      </c>
      <c r="E1719" s="256" t="s">
        <v>2754</v>
      </c>
      <c r="F1719" s="257" t="s">
        <v>2755</v>
      </c>
      <c r="G1719" s="258" t="s">
        <v>414</v>
      </c>
      <c r="H1719" s="259">
        <v>1</v>
      </c>
      <c r="I1719" s="260"/>
      <c r="J1719" s="261">
        <f t="shared" si="20"/>
        <v>0</v>
      </c>
      <c r="K1719" s="257" t="s">
        <v>1</v>
      </c>
      <c r="L1719" s="262"/>
      <c r="M1719" s="263" t="s">
        <v>1</v>
      </c>
      <c r="N1719" s="264" t="s">
        <v>41</v>
      </c>
      <c r="O1719" s="71"/>
      <c r="P1719" s="217">
        <f t="shared" si="21"/>
        <v>0</v>
      </c>
      <c r="Q1719" s="217">
        <v>8.4000000000000005E-2</v>
      </c>
      <c r="R1719" s="217">
        <f t="shared" si="22"/>
        <v>8.4000000000000005E-2</v>
      </c>
      <c r="S1719" s="217">
        <v>0</v>
      </c>
      <c r="T1719" s="218">
        <f t="shared" si="23"/>
        <v>0</v>
      </c>
      <c r="U1719" s="34"/>
      <c r="V1719" s="34"/>
      <c r="W1719" s="34"/>
      <c r="X1719" s="34"/>
      <c r="Y1719" s="34"/>
      <c r="Z1719" s="34"/>
      <c r="AA1719" s="34"/>
      <c r="AB1719" s="34"/>
      <c r="AC1719" s="34"/>
      <c r="AD1719" s="34"/>
      <c r="AE1719" s="34"/>
      <c r="AR1719" s="219" t="s">
        <v>380</v>
      </c>
      <c r="AT1719" s="219" t="s">
        <v>309</v>
      </c>
      <c r="AU1719" s="219" t="s">
        <v>85</v>
      </c>
      <c r="AY1719" s="17" t="s">
        <v>182</v>
      </c>
      <c r="BE1719" s="220">
        <f t="shared" si="24"/>
        <v>0</v>
      </c>
      <c r="BF1719" s="220">
        <f t="shared" si="25"/>
        <v>0</v>
      </c>
      <c r="BG1719" s="220">
        <f t="shared" si="26"/>
        <v>0</v>
      </c>
      <c r="BH1719" s="220">
        <f t="shared" si="27"/>
        <v>0</v>
      </c>
      <c r="BI1719" s="220">
        <f t="shared" si="28"/>
        <v>0</v>
      </c>
      <c r="BJ1719" s="17" t="s">
        <v>83</v>
      </c>
      <c r="BK1719" s="220">
        <f t="shared" si="29"/>
        <v>0</v>
      </c>
      <c r="BL1719" s="17" t="s">
        <v>275</v>
      </c>
      <c r="BM1719" s="219" t="s">
        <v>2756</v>
      </c>
    </row>
    <row r="1720" spans="1:65" s="2" customFormat="1" ht="21.75" customHeight="1">
      <c r="A1720" s="34"/>
      <c r="B1720" s="35"/>
      <c r="C1720" s="255" t="s">
        <v>2757</v>
      </c>
      <c r="D1720" s="255" t="s">
        <v>309</v>
      </c>
      <c r="E1720" s="256" t="s">
        <v>2758</v>
      </c>
      <c r="F1720" s="257" t="s">
        <v>2759</v>
      </c>
      <c r="G1720" s="258" t="s">
        <v>414</v>
      </c>
      <c r="H1720" s="259">
        <v>1</v>
      </c>
      <c r="I1720" s="260"/>
      <c r="J1720" s="261">
        <f t="shared" si="20"/>
        <v>0</v>
      </c>
      <c r="K1720" s="257" t="s">
        <v>1</v>
      </c>
      <c r="L1720" s="262"/>
      <c r="M1720" s="263" t="s">
        <v>1</v>
      </c>
      <c r="N1720" s="264" t="s">
        <v>41</v>
      </c>
      <c r="O1720" s="71"/>
      <c r="P1720" s="217">
        <f t="shared" si="21"/>
        <v>0</v>
      </c>
      <c r="Q1720" s="217">
        <v>8.4000000000000005E-2</v>
      </c>
      <c r="R1720" s="217">
        <f t="shared" si="22"/>
        <v>8.4000000000000005E-2</v>
      </c>
      <c r="S1720" s="217">
        <v>0</v>
      </c>
      <c r="T1720" s="218">
        <f t="shared" si="23"/>
        <v>0</v>
      </c>
      <c r="U1720" s="34"/>
      <c r="V1720" s="34"/>
      <c r="W1720" s="34"/>
      <c r="X1720" s="34"/>
      <c r="Y1720" s="34"/>
      <c r="Z1720" s="34"/>
      <c r="AA1720" s="34"/>
      <c r="AB1720" s="34"/>
      <c r="AC1720" s="34"/>
      <c r="AD1720" s="34"/>
      <c r="AE1720" s="34"/>
      <c r="AR1720" s="219" t="s">
        <v>380</v>
      </c>
      <c r="AT1720" s="219" t="s">
        <v>309</v>
      </c>
      <c r="AU1720" s="219" t="s">
        <v>85</v>
      </c>
      <c r="AY1720" s="17" t="s">
        <v>182</v>
      </c>
      <c r="BE1720" s="220">
        <f t="shared" si="24"/>
        <v>0</v>
      </c>
      <c r="BF1720" s="220">
        <f t="shared" si="25"/>
        <v>0</v>
      </c>
      <c r="BG1720" s="220">
        <f t="shared" si="26"/>
        <v>0</v>
      </c>
      <c r="BH1720" s="220">
        <f t="shared" si="27"/>
        <v>0</v>
      </c>
      <c r="BI1720" s="220">
        <f t="shared" si="28"/>
        <v>0</v>
      </c>
      <c r="BJ1720" s="17" t="s">
        <v>83</v>
      </c>
      <c r="BK1720" s="220">
        <f t="shared" si="29"/>
        <v>0</v>
      </c>
      <c r="BL1720" s="17" t="s">
        <v>275</v>
      </c>
      <c r="BM1720" s="219" t="s">
        <v>2760</v>
      </c>
    </row>
    <row r="1721" spans="1:65" s="2" customFormat="1" ht="21.75" customHeight="1">
      <c r="A1721" s="34"/>
      <c r="B1721" s="35"/>
      <c r="C1721" s="255" t="s">
        <v>2761</v>
      </c>
      <c r="D1721" s="255" t="s">
        <v>309</v>
      </c>
      <c r="E1721" s="256" t="s">
        <v>2762</v>
      </c>
      <c r="F1721" s="257" t="s">
        <v>2763</v>
      </c>
      <c r="G1721" s="258" t="s">
        <v>414</v>
      </c>
      <c r="H1721" s="259">
        <v>1</v>
      </c>
      <c r="I1721" s="260"/>
      <c r="J1721" s="261">
        <f t="shared" si="20"/>
        <v>0</v>
      </c>
      <c r="K1721" s="257" t="s">
        <v>1</v>
      </c>
      <c r="L1721" s="262"/>
      <c r="M1721" s="263" t="s">
        <v>1</v>
      </c>
      <c r="N1721" s="264" t="s">
        <v>41</v>
      </c>
      <c r="O1721" s="71"/>
      <c r="P1721" s="217">
        <f t="shared" si="21"/>
        <v>0</v>
      </c>
      <c r="Q1721" s="217">
        <v>8.4000000000000005E-2</v>
      </c>
      <c r="R1721" s="217">
        <f t="shared" si="22"/>
        <v>8.4000000000000005E-2</v>
      </c>
      <c r="S1721" s="217">
        <v>0</v>
      </c>
      <c r="T1721" s="218">
        <f t="shared" si="23"/>
        <v>0</v>
      </c>
      <c r="U1721" s="34"/>
      <c r="V1721" s="34"/>
      <c r="W1721" s="34"/>
      <c r="X1721" s="34"/>
      <c r="Y1721" s="34"/>
      <c r="Z1721" s="34"/>
      <c r="AA1721" s="34"/>
      <c r="AB1721" s="34"/>
      <c r="AC1721" s="34"/>
      <c r="AD1721" s="34"/>
      <c r="AE1721" s="34"/>
      <c r="AR1721" s="219" t="s">
        <v>380</v>
      </c>
      <c r="AT1721" s="219" t="s">
        <v>309</v>
      </c>
      <c r="AU1721" s="219" t="s">
        <v>85</v>
      </c>
      <c r="AY1721" s="17" t="s">
        <v>182</v>
      </c>
      <c r="BE1721" s="220">
        <f t="shared" si="24"/>
        <v>0</v>
      </c>
      <c r="BF1721" s="220">
        <f t="shared" si="25"/>
        <v>0</v>
      </c>
      <c r="BG1721" s="220">
        <f t="shared" si="26"/>
        <v>0</v>
      </c>
      <c r="BH1721" s="220">
        <f t="shared" si="27"/>
        <v>0</v>
      </c>
      <c r="BI1721" s="220">
        <f t="shared" si="28"/>
        <v>0</v>
      </c>
      <c r="BJ1721" s="17" t="s">
        <v>83</v>
      </c>
      <c r="BK1721" s="220">
        <f t="shared" si="29"/>
        <v>0</v>
      </c>
      <c r="BL1721" s="17" t="s">
        <v>275</v>
      </c>
      <c r="BM1721" s="219" t="s">
        <v>2764</v>
      </c>
    </row>
    <row r="1722" spans="1:65" s="2" customFormat="1" ht="21.75" customHeight="1">
      <c r="A1722" s="34"/>
      <c r="B1722" s="35"/>
      <c r="C1722" s="255" t="s">
        <v>2765</v>
      </c>
      <c r="D1722" s="255" t="s">
        <v>309</v>
      </c>
      <c r="E1722" s="256" t="s">
        <v>2766</v>
      </c>
      <c r="F1722" s="257" t="s">
        <v>2767</v>
      </c>
      <c r="G1722" s="258" t="s">
        <v>414</v>
      </c>
      <c r="H1722" s="259">
        <v>1</v>
      </c>
      <c r="I1722" s="260"/>
      <c r="J1722" s="261">
        <f t="shared" si="20"/>
        <v>0</v>
      </c>
      <c r="K1722" s="257" t="s">
        <v>1</v>
      </c>
      <c r="L1722" s="262"/>
      <c r="M1722" s="263" t="s">
        <v>1</v>
      </c>
      <c r="N1722" s="264" t="s">
        <v>41</v>
      </c>
      <c r="O1722" s="71"/>
      <c r="P1722" s="217">
        <f t="shared" si="21"/>
        <v>0</v>
      </c>
      <c r="Q1722" s="217">
        <v>8.4000000000000005E-2</v>
      </c>
      <c r="R1722" s="217">
        <f t="shared" si="22"/>
        <v>8.4000000000000005E-2</v>
      </c>
      <c r="S1722" s="217">
        <v>0</v>
      </c>
      <c r="T1722" s="218">
        <f t="shared" si="23"/>
        <v>0</v>
      </c>
      <c r="U1722" s="34"/>
      <c r="V1722" s="34"/>
      <c r="W1722" s="34"/>
      <c r="X1722" s="34"/>
      <c r="Y1722" s="34"/>
      <c r="Z1722" s="34"/>
      <c r="AA1722" s="34"/>
      <c r="AB1722" s="34"/>
      <c r="AC1722" s="34"/>
      <c r="AD1722" s="34"/>
      <c r="AE1722" s="34"/>
      <c r="AR1722" s="219" t="s">
        <v>380</v>
      </c>
      <c r="AT1722" s="219" t="s">
        <v>309</v>
      </c>
      <c r="AU1722" s="219" t="s">
        <v>85</v>
      </c>
      <c r="AY1722" s="17" t="s">
        <v>182</v>
      </c>
      <c r="BE1722" s="220">
        <f t="shared" si="24"/>
        <v>0</v>
      </c>
      <c r="BF1722" s="220">
        <f t="shared" si="25"/>
        <v>0</v>
      </c>
      <c r="BG1722" s="220">
        <f t="shared" si="26"/>
        <v>0</v>
      </c>
      <c r="BH1722" s="220">
        <f t="shared" si="27"/>
        <v>0</v>
      </c>
      <c r="BI1722" s="220">
        <f t="shared" si="28"/>
        <v>0</v>
      </c>
      <c r="BJ1722" s="17" t="s">
        <v>83</v>
      </c>
      <c r="BK1722" s="220">
        <f t="shared" si="29"/>
        <v>0</v>
      </c>
      <c r="BL1722" s="17" t="s">
        <v>275</v>
      </c>
      <c r="BM1722" s="219" t="s">
        <v>2768</v>
      </c>
    </row>
    <row r="1723" spans="1:65" s="2" customFormat="1" ht="21.75" customHeight="1">
      <c r="A1723" s="34"/>
      <c r="B1723" s="35"/>
      <c r="C1723" s="255" t="s">
        <v>2769</v>
      </c>
      <c r="D1723" s="255" t="s">
        <v>309</v>
      </c>
      <c r="E1723" s="256" t="s">
        <v>2770</v>
      </c>
      <c r="F1723" s="257" t="s">
        <v>2771</v>
      </c>
      <c r="G1723" s="258" t="s">
        <v>414</v>
      </c>
      <c r="H1723" s="259">
        <v>1</v>
      </c>
      <c r="I1723" s="260"/>
      <c r="J1723" s="261">
        <f t="shared" si="20"/>
        <v>0</v>
      </c>
      <c r="K1723" s="257" t="s">
        <v>1</v>
      </c>
      <c r="L1723" s="262"/>
      <c r="M1723" s="263" t="s">
        <v>1</v>
      </c>
      <c r="N1723" s="264" t="s">
        <v>41</v>
      </c>
      <c r="O1723" s="71"/>
      <c r="P1723" s="217">
        <f t="shared" si="21"/>
        <v>0</v>
      </c>
      <c r="Q1723" s="217">
        <v>8.4000000000000005E-2</v>
      </c>
      <c r="R1723" s="217">
        <f t="shared" si="22"/>
        <v>8.4000000000000005E-2</v>
      </c>
      <c r="S1723" s="217">
        <v>0</v>
      </c>
      <c r="T1723" s="218">
        <f t="shared" si="23"/>
        <v>0</v>
      </c>
      <c r="U1723" s="34"/>
      <c r="V1723" s="34"/>
      <c r="W1723" s="34"/>
      <c r="X1723" s="34"/>
      <c r="Y1723" s="34"/>
      <c r="Z1723" s="34"/>
      <c r="AA1723" s="34"/>
      <c r="AB1723" s="34"/>
      <c r="AC1723" s="34"/>
      <c r="AD1723" s="34"/>
      <c r="AE1723" s="34"/>
      <c r="AR1723" s="219" t="s">
        <v>380</v>
      </c>
      <c r="AT1723" s="219" t="s">
        <v>309</v>
      </c>
      <c r="AU1723" s="219" t="s">
        <v>85</v>
      </c>
      <c r="AY1723" s="17" t="s">
        <v>182</v>
      </c>
      <c r="BE1723" s="220">
        <f t="shared" si="24"/>
        <v>0</v>
      </c>
      <c r="BF1723" s="220">
        <f t="shared" si="25"/>
        <v>0</v>
      </c>
      <c r="BG1723" s="220">
        <f t="shared" si="26"/>
        <v>0</v>
      </c>
      <c r="BH1723" s="220">
        <f t="shared" si="27"/>
        <v>0</v>
      </c>
      <c r="BI1723" s="220">
        <f t="shared" si="28"/>
        <v>0</v>
      </c>
      <c r="BJ1723" s="17" t="s">
        <v>83</v>
      </c>
      <c r="BK1723" s="220">
        <f t="shared" si="29"/>
        <v>0</v>
      </c>
      <c r="BL1723" s="17" t="s">
        <v>275</v>
      </c>
      <c r="BM1723" s="219" t="s">
        <v>2772</v>
      </c>
    </row>
    <row r="1724" spans="1:65" s="2" customFormat="1" ht="21.75" customHeight="1">
      <c r="A1724" s="34"/>
      <c r="B1724" s="35"/>
      <c r="C1724" s="255" t="s">
        <v>2773</v>
      </c>
      <c r="D1724" s="255" t="s">
        <v>309</v>
      </c>
      <c r="E1724" s="256" t="s">
        <v>2774</v>
      </c>
      <c r="F1724" s="257" t="s">
        <v>2775</v>
      </c>
      <c r="G1724" s="258" t="s">
        <v>414</v>
      </c>
      <c r="H1724" s="259">
        <v>1</v>
      </c>
      <c r="I1724" s="260"/>
      <c r="J1724" s="261">
        <f t="shared" si="20"/>
        <v>0</v>
      </c>
      <c r="K1724" s="257" t="s">
        <v>1</v>
      </c>
      <c r="L1724" s="262"/>
      <c r="M1724" s="263" t="s">
        <v>1</v>
      </c>
      <c r="N1724" s="264" t="s">
        <v>41</v>
      </c>
      <c r="O1724" s="71"/>
      <c r="P1724" s="217">
        <f t="shared" si="21"/>
        <v>0</v>
      </c>
      <c r="Q1724" s="217">
        <v>8.4000000000000005E-2</v>
      </c>
      <c r="R1724" s="217">
        <f t="shared" si="22"/>
        <v>8.4000000000000005E-2</v>
      </c>
      <c r="S1724" s="217">
        <v>0</v>
      </c>
      <c r="T1724" s="218">
        <f t="shared" si="23"/>
        <v>0</v>
      </c>
      <c r="U1724" s="34"/>
      <c r="V1724" s="34"/>
      <c r="W1724" s="34"/>
      <c r="X1724" s="34"/>
      <c r="Y1724" s="34"/>
      <c r="Z1724" s="34"/>
      <c r="AA1724" s="34"/>
      <c r="AB1724" s="34"/>
      <c r="AC1724" s="34"/>
      <c r="AD1724" s="34"/>
      <c r="AE1724" s="34"/>
      <c r="AR1724" s="219" t="s">
        <v>380</v>
      </c>
      <c r="AT1724" s="219" t="s">
        <v>309</v>
      </c>
      <c r="AU1724" s="219" t="s">
        <v>85</v>
      </c>
      <c r="AY1724" s="17" t="s">
        <v>182</v>
      </c>
      <c r="BE1724" s="220">
        <f t="shared" si="24"/>
        <v>0</v>
      </c>
      <c r="BF1724" s="220">
        <f t="shared" si="25"/>
        <v>0</v>
      </c>
      <c r="BG1724" s="220">
        <f t="shared" si="26"/>
        <v>0</v>
      </c>
      <c r="BH1724" s="220">
        <f t="shared" si="27"/>
        <v>0</v>
      </c>
      <c r="BI1724" s="220">
        <f t="shared" si="28"/>
        <v>0</v>
      </c>
      <c r="BJ1724" s="17" t="s">
        <v>83</v>
      </c>
      <c r="BK1724" s="220">
        <f t="shared" si="29"/>
        <v>0</v>
      </c>
      <c r="BL1724" s="17" t="s">
        <v>275</v>
      </c>
      <c r="BM1724" s="219" t="s">
        <v>2776</v>
      </c>
    </row>
    <row r="1725" spans="1:65" s="2" customFormat="1" ht="21.75" customHeight="1">
      <c r="A1725" s="34"/>
      <c r="B1725" s="35"/>
      <c r="C1725" s="255" t="s">
        <v>2777</v>
      </c>
      <c r="D1725" s="255" t="s">
        <v>309</v>
      </c>
      <c r="E1725" s="256" t="s">
        <v>2778</v>
      </c>
      <c r="F1725" s="257" t="s">
        <v>2779</v>
      </c>
      <c r="G1725" s="258" t="s">
        <v>414</v>
      </c>
      <c r="H1725" s="259">
        <v>2</v>
      </c>
      <c r="I1725" s="260"/>
      <c r="J1725" s="261">
        <f t="shared" si="20"/>
        <v>0</v>
      </c>
      <c r="K1725" s="257" t="s">
        <v>1</v>
      </c>
      <c r="L1725" s="262"/>
      <c r="M1725" s="263" t="s">
        <v>1</v>
      </c>
      <c r="N1725" s="264" t="s">
        <v>41</v>
      </c>
      <c r="O1725" s="71"/>
      <c r="P1725" s="217">
        <f t="shared" si="21"/>
        <v>0</v>
      </c>
      <c r="Q1725" s="217">
        <v>8.4000000000000005E-2</v>
      </c>
      <c r="R1725" s="217">
        <f t="shared" si="22"/>
        <v>0.16800000000000001</v>
      </c>
      <c r="S1725" s="217">
        <v>0</v>
      </c>
      <c r="T1725" s="218">
        <f t="shared" si="23"/>
        <v>0</v>
      </c>
      <c r="U1725" s="34"/>
      <c r="V1725" s="34"/>
      <c r="W1725" s="34"/>
      <c r="X1725" s="34"/>
      <c r="Y1725" s="34"/>
      <c r="Z1725" s="34"/>
      <c r="AA1725" s="34"/>
      <c r="AB1725" s="34"/>
      <c r="AC1725" s="34"/>
      <c r="AD1725" s="34"/>
      <c r="AE1725" s="34"/>
      <c r="AR1725" s="219" t="s">
        <v>380</v>
      </c>
      <c r="AT1725" s="219" t="s">
        <v>309</v>
      </c>
      <c r="AU1725" s="219" t="s">
        <v>85</v>
      </c>
      <c r="AY1725" s="17" t="s">
        <v>182</v>
      </c>
      <c r="BE1725" s="220">
        <f t="shared" si="24"/>
        <v>0</v>
      </c>
      <c r="BF1725" s="220">
        <f t="shared" si="25"/>
        <v>0</v>
      </c>
      <c r="BG1725" s="220">
        <f t="shared" si="26"/>
        <v>0</v>
      </c>
      <c r="BH1725" s="220">
        <f t="shared" si="27"/>
        <v>0</v>
      </c>
      <c r="BI1725" s="220">
        <f t="shared" si="28"/>
        <v>0</v>
      </c>
      <c r="BJ1725" s="17" t="s">
        <v>83</v>
      </c>
      <c r="BK1725" s="220">
        <f t="shared" si="29"/>
        <v>0</v>
      </c>
      <c r="BL1725" s="17" t="s">
        <v>275</v>
      </c>
      <c r="BM1725" s="219" t="s">
        <v>2780</v>
      </c>
    </row>
    <row r="1726" spans="1:65" s="2" customFormat="1" ht="21.75" customHeight="1">
      <c r="A1726" s="34"/>
      <c r="B1726" s="35"/>
      <c r="C1726" s="255" t="s">
        <v>2781</v>
      </c>
      <c r="D1726" s="255" t="s">
        <v>309</v>
      </c>
      <c r="E1726" s="256" t="s">
        <v>2782</v>
      </c>
      <c r="F1726" s="257" t="s">
        <v>2783</v>
      </c>
      <c r="G1726" s="258" t="s">
        <v>414</v>
      </c>
      <c r="H1726" s="259">
        <v>1</v>
      </c>
      <c r="I1726" s="260"/>
      <c r="J1726" s="261">
        <f t="shared" si="20"/>
        <v>0</v>
      </c>
      <c r="K1726" s="257" t="s">
        <v>1</v>
      </c>
      <c r="L1726" s="262"/>
      <c r="M1726" s="263" t="s">
        <v>1</v>
      </c>
      <c r="N1726" s="264" t="s">
        <v>41</v>
      </c>
      <c r="O1726" s="71"/>
      <c r="P1726" s="217">
        <f t="shared" si="21"/>
        <v>0</v>
      </c>
      <c r="Q1726" s="217">
        <v>8.4000000000000005E-2</v>
      </c>
      <c r="R1726" s="217">
        <f t="shared" si="22"/>
        <v>8.4000000000000005E-2</v>
      </c>
      <c r="S1726" s="217">
        <v>0</v>
      </c>
      <c r="T1726" s="218">
        <f t="shared" si="23"/>
        <v>0</v>
      </c>
      <c r="U1726" s="34"/>
      <c r="V1726" s="34"/>
      <c r="W1726" s="34"/>
      <c r="X1726" s="34"/>
      <c r="Y1726" s="34"/>
      <c r="Z1726" s="34"/>
      <c r="AA1726" s="34"/>
      <c r="AB1726" s="34"/>
      <c r="AC1726" s="34"/>
      <c r="AD1726" s="34"/>
      <c r="AE1726" s="34"/>
      <c r="AR1726" s="219" t="s">
        <v>380</v>
      </c>
      <c r="AT1726" s="219" t="s">
        <v>309</v>
      </c>
      <c r="AU1726" s="219" t="s">
        <v>85</v>
      </c>
      <c r="AY1726" s="17" t="s">
        <v>182</v>
      </c>
      <c r="BE1726" s="220">
        <f t="shared" si="24"/>
        <v>0</v>
      </c>
      <c r="BF1726" s="220">
        <f t="shared" si="25"/>
        <v>0</v>
      </c>
      <c r="BG1726" s="220">
        <f t="shared" si="26"/>
        <v>0</v>
      </c>
      <c r="BH1726" s="220">
        <f t="shared" si="27"/>
        <v>0</v>
      </c>
      <c r="BI1726" s="220">
        <f t="shared" si="28"/>
        <v>0</v>
      </c>
      <c r="BJ1726" s="17" t="s">
        <v>83</v>
      </c>
      <c r="BK1726" s="220">
        <f t="shared" si="29"/>
        <v>0</v>
      </c>
      <c r="BL1726" s="17" t="s">
        <v>275</v>
      </c>
      <c r="BM1726" s="219" t="s">
        <v>2784</v>
      </c>
    </row>
    <row r="1727" spans="1:65" s="2" customFormat="1" ht="21.75" customHeight="1">
      <c r="A1727" s="34"/>
      <c r="B1727" s="35"/>
      <c r="C1727" s="255" t="s">
        <v>2785</v>
      </c>
      <c r="D1727" s="255" t="s">
        <v>309</v>
      </c>
      <c r="E1727" s="256" t="s">
        <v>2786</v>
      </c>
      <c r="F1727" s="257" t="s">
        <v>2787</v>
      </c>
      <c r="G1727" s="258" t="s">
        <v>414</v>
      </c>
      <c r="H1727" s="259">
        <v>1</v>
      </c>
      <c r="I1727" s="260"/>
      <c r="J1727" s="261">
        <f t="shared" si="20"/>
        <v>0</v>
      </c>
      <c r="K1727" s="257" t="s">
        <v>1</v>
      </c>
      <c r="L1727" s="262"/>
      <c r="M1727" s="263" t="s">
        <v>1</v>
      </c>
      <c r="N1727" s="264" t="s">
        <v>41</v>
      </c>
      <c r="O1727" s="71"/>
      <c r="P1727" s="217">
        <f t="shared" si="21"/>
        <v>0</v>
      </c>
      <c r="Q1727" s="217">
        <v>8.4000000000000005E-2</v>
      </c>
      <c r="R1727" s="217">
        <f t="shared" si="22"/>
        <v>8.4000000000000005E-2</v>
      </c>
      <c r="S1727" s="217">
        <v>0</v>
      </c>
      <c r="T1727" s="218">
        <f t="shared" si="23"/>
        <v>0</v>
      </c>
      <c r="U1727" s="34"/>
      <c r="V1727" s="34"/>
      <c r="W1727" s="34"/>
      <c r="X1727" s="34"/>
      <c r="Y1727" s="34"/>
      <c r="Z1727" s="34"/>
      <c r="AA1727" s="34"/>
      <c r="AB1727" s="34"/>
      <c r="AC1727" s="34"/>
      <c r="AD1727" s="34"/>
      <c r="AE1727" s="34"/>
      <c r="AR1727" s="219" t="s">
        <v>380</v>
      </c>
      <c r="AT1727" s="219" t="s">
        <v>309</v>
      </c>
      <c r="AU1727" s="219" t="s">
        <v>85</v>
      </c>
      <c r="AY1727" s="17" t="s">
        <v>182</v>
      </c>
      <c r="BE1727" s="220">
        <f t="shared" si="24"/>
        <v>0</v>
      </c>
      <c r="BF1727" s="220">
        <f t="shared" si="25"/>
        <v>0</v>
      </c>
      <c r="BG1727" s="220">
        <f t="shared" si="26"/>
        <v>0</v>
      </c>
      <c r="BH1727" s="220">
        <f t="shared" si="27"/>
        <v>0</v>
      </c>
      <c r="BI1727" s="220">
        <f t="shared" si="28"/>
        <v>0</v>
      </c>
      <c r="BJ1727" s="17" t="s">
        <v>83</v>
      </c>
      <c r="BK1727" s="220">
        <f t="shared" si="29"/>
        <v>0</v>
      </c>
      <c r="BL1727" s="17" t="s">
        <v>275</v>
      </c>
      <c r="BM1727" s="219" t="s">
        <v>2788</v>
      </c>
    </row>
    <row r="1728" spans="1:65" s="2" customFormat="1" ht="21.75" customHeight="1">
      <c r="A1728" s="34"/>
      <c r="B1728" s="35"/>
      <c r="C1728" s="255" t="s">
        <v>2789</v>
      </c>
      <c r="D1728" s="255" t="s">
        <v>309</v>
      </c>
      <c r="E1728" s="256" t="s">
        <v>2790</v>
      </c>
      <c r="F1728" s="257" t="s">
        <v>2791</v>
      </c>
      <c r="G1728" s="258" t="s">
        <v>414</v>
      </c>
      <c r="H1728" s="259">
        <v>1</v>
      </c>
      <c r="I1728" s="260"/>
      <c r="J1728" s="261">
        <f t="shared" si="20"/>
        <v>0</v>
      </c>
      <c r="K1728" s="257" t="s">
        <v>1</v>
      </c>
      <c r="L1728" s="262"/>
      <c r="M1728" s="263" t="s">
        <v>1</v>
      </c>
      <c r="N1728" s="264" t="s">
        <v>41</v>
      </c>
      <c r="O1728" s="71"/>
      <c r="P1728" s="217">
        <f t="shared" si="21"/>
        <v>0</v>
      </c>
      <c r="Q1728" s="217">
        <v>8.4000000000000005E-2</v>
      </c>
      <c r="R1728" s="217">
        <f t="shared" si="22"/>
        <v>8.4000000000000005E-2</v>
      </c>
      <c r="S1728" s="217">
        <v>0</v>
      </c>
      <c r="T1728" s="218">
        <f t="shared" si="23"/>
        <v>0</v>
      </c>
      <c r="U1728" s="34"/>
      <c r="V1728" s="34"/>
      <c r="W1728" s="34"/>
      <c r="X1728" s="34"/>
      <c r="Y1728" s="34"/>
      <c r="Z1728" s="34"/>
      <c r="AA1728" s="34"/>
      <c r="AB1728" s="34"/>
      <c r="AC1728" s="34"/>
      <c r="AD1728" s="34"/>
      <c r="AE1728" s="34"/>
      <c r="AR1728" s="219" t="s">
        <v>380</v>
      </c>
      <c r="AT1728" s="219" t="s">
        <v>309</v>
      </c>
      <c r="AU1728" s="219" t="s">
        <v>85</v>
      </c>
      <c r="AY1728" s="17" t="s">
        <v>182</v>
      </c>
      <c r="BE1728" s="220">
        <f t="shared" si="24"/>
        <v>0</v>
      </c>
      <c r="BF1728" s="220">
        <f t="shared" si="25"/>
        <v>0</v>
      </c>
      <c r="BG1728" s="220">
        <f t="shared" si="26"/>
        <v>0</v>
      </c>
      <c r="BH1728" s="220">
        <f t="shared" si="27"/>
        <v>0</v>
      </c>
      <c r="BI1728" s="220">
        <f t="shared" si="28"/>
        <v>0</v>
      </c>
      <c r="BJ1728" s="17" t="s">
        <v>83</v>
      </c>
      <c r="BK1728" s="220">
        <f t="shared" si="29"/>
        <v>0</v>
      </c>
      <c r="BL1728" s="17" t="s">
        <v>275</v>
      </c>
      <c r="BM1728" s="219" t="s">
        <v>2792</v>
      </c>
    </row>
    <row r="1729" spans="1:65" s="2" customFormat="1" ht="16.5" customHeight="1">
      <c r="A1729" s="34"/>
      <c r="B1729" s="35"/>
      <c r="C1729" s="208" t="s">
        <v>2793</v>
      </c>
      <c r="D1729" s="208" t="s">
        <v>184</v>
      </c>
      <c r="E1729" s="209" t="s">
        <v>2794</v>
      </c>
      <c r="F1729" s="210" t="s">
        <v>2795</v>
      </c>
      <c r="G1729" s="211" t="s">
        <v>331</v>
      </c>
      <c r="H1729" s="212">
        <v>1</v>
      </c>
      <c r="I1729" s="213"/>
      <c r="J1729" s="214">
        <f t="shared" si="20"/>
        <v>0</v>
      </c>
      <c r="K1729" s="210" t="s">
        <v>188</v>
      </c>
      <c r="L1729" s="39"/>
      <c r="M1729" s="215" t="s">
        <v>1</v>
      </c>
      <c r="N1729" s="216" t="s">
        <v>41</v>
      </c>
      <c r="O1729" s="71"/>
      <c r="P1729" s="217">
        <f t="shared" si="21"/>
        <v>0</v>
      </c>
      <c r="Q1729" s="217">
        <v>0</v>
      </c>
      <c r="R1729" s="217">
        <f t="shared" si="22"/>
        <v>0</v>
      </c>
      <c r="S1729" s="217">
        <v>0.02</v>
      </c>
      <c r="T1729" s="218">
        <f t="shared" si="23"/>
        <v>0.02</v>
      </c>
      <c r="U1729" s="34"/>
      <c r="V1729" s="34"/>
      <c r="W1729" s="34"/>
      <c r="X1729" s="34"/>
      <c r="Y1729" s="34"/>
      <c r="Z1729" s="34"/>
      <c r="AA1729" s="34"/>
      <c r="AB1729" s="34"/>
      <c r="AC1729" s="34"/>
      <c r="AD1729" s="34"/>
      <c r="AE1729" s="34"/>
      <c r="AR1729" s="219" t="s">
        <v>275</v>
      </c>
      <c r="AT1729" s="219" t="s">
        <v>184</v>
      </c>
      <c r="AU1729" s="219" t="s">
        <v>85</v>
      </c>
      <c r="AY1729" s="17" t="s">
        <v>182</v>
      </c>
      <c r="BE1729" s="220">
        <f t="shared" si="24"/>
        <v>0</v>
      </c>
      <c r="BF1729" s="220">
        <f t="shared" si="25"/>
        <v>0</v>
      </c>
      <c r="BG1729" s="220">
        <f t="shared" si="26"/>
        <v>0</v>
      </c>
      <c r="BH1729" s="220">
        <f t="shared" si="27"/>
        <v>0</v>
      </c>
      <c r="BI1729" s="220">
        <f t="shared" si="28"/>
        <v>0</v>
      </c>
      <c r="BJ1729" s="17" t="s">
        <v>83</v>
      </c>
      <c r="BK1729" s="220">
        <f t="shared" si="29"/>
        <v>0</v>
      </c>
      <c r="BL1729" s="17" t="s">
        <v>275</v>
      </c>
      <c r="BM1729" s="219" t="s">
        <v>2796</v>
      </c>
    </row>
    <row r="1730" spans="1:65" s="13" customFormat="1">
      <c r="B1730" s="221"/>
      <c r="C1730" s="222"/>
      <c r="D1730" s="223" t="s">
        <v>191</v>
      </c>
      <c r="E1730" s="224" t="s">
        <v>1</v>
      </c>
      <c r="F1730" s="225" t="s">
        <v>2797</v>
      </c>
      <c r="G1730" s="222"/>
      <c r="H1730" s="226">
        <v>1</v>
      </c>
      <c r="I1730" s="227"/>
      <c r="J1730" s="222"/>
      <c r="K1730" s="222"/>
      <c r="L1730" s="228"/>
      <c r="M1730" s="229"/>
      <c r="N1730" s="230"/>
      <c r="O1730" s="230"/>
      <c r="P1730" s="230"/>
      <c r="Q1730" s="230"/>
      <c r="R1730" s="230"/>
      <c r="S1730" s="230"/>
      <c r="T1730" s="231"/>
      <c r="AT1730" s="232" t="s">
        <v>191</v>
      </c>
      <c r="AU1730" s="232" t="s">
        <v>85</v>
      </c>
      <c r="AV1730" s="13" t="s">
        <v>85</v>
      </c>
      <c r="AW1730" s="13" t="s">
        <v>32</v>
      </c>
      <c r="AX1730" s="13" t="s">
        <v>83</v>
      </c>
      <c r="AY1730" s="232" t="s">
        <v>182</v>
      </c>
    </row>
    <row r="1731" spans="1:65" s="2" customFormat="1" ht="16.5" customHeight="1">
      <c r="A1731" s="34"/>
      <c r="B1731" s="35"/>
      <c r="C1731" s="208" t="s">
        <v>2798</v>
      </c>
      <c r="D1731" s="208" t="s">
        <v>184</v>
      </c>
      <c r="E1731" s="209" t="s">
        <v>2799</v>
      </c>
      <c r="F1731" s="210" t="s">
        <v>2800</v>
      </c>
      <c r="G1731" s="211" t="s">
        <v>360</v>
      </c>
      <c r="H1731" s="212">
        <v>1.49</v>
      </c>
      <c r="I1731" s="213"/>
      <c r="J1731" s="214">
        <f>ROUND(I1731*H1731,2)</f>
        <v>0</v>
      </c>
      <c r="K1731" s="210" t="s">
        <v>1</v>
      </c>
      <c r="L1731" s="39"/>
      <c r="M1731" s="215" t="s">
        <v>1</v>
      </c>
      <c r="N1731" s="216" t="s">
        <v>41</v>
      </c>
      <c r="O1731" s="71"/>
      <c r="P1731" s="217">
        <f>O1731*H1731</f>
        <v>0</v>
      </c>
      <c r="Q1731" s="217">
        <v>0</v>
      </c>
      <c r="R1731" s="217">
        <f>Q1731*H1731</f>
        <v>0</v>
      </c>
      <c r="S1731" s="217">
        <v>0</v>
      </c>
      <c r="T1731" s="218">
        <f>S1731*H1731</f>
        <v>0</v>
      </c>
      <c r="U1731" s="34"/>
      <c r="V1731" s="34"/>
      <c r="W1731" s="34"/>
      <c r="X1731" s="34"/>
      <c r="Y1731" s="34"/>
      <c r="Z1731" s="34"/>
      <c r="AA1731" s="34"/>
      <c r="AB1731" s="34"/>
      <c r="AC1731" s="34"/>
      <c r="AD1731" s="34"/>
      <c r="AE1731" s="34"/>
      <c r="AR1731" s="219" t="s">
        <v>275</v>
      </c>
      <c r="AT1731" s="219" t="s">
        <v>184</v>
      </c>
      <c r="AU1731" s="219" t="s">
        <v>85</v>
      </c>
      <c r="AY1731" s="17" t="s">
        <v>182</v>
      </c>
      <c r="BE1731" s="220">
        <f>IF(N1731="základní",J1731,0)</f>
        <v>0</v>
      </c>
      <c r="BF1731" s="220">
        <f>IF(N1731="snížená",J1731,0)</f>
        <v>0</v>
      </c>
      <c r="BG1731" s="220">
        <f>IF(N1731="zákl. přenesená",J1731,0)</f>
        <v>0</v>
      </c>
      <c r="BH1731" s="220">
        <f>IF(N1731="sníž. přenesená",J1731,0)</f>
        <v>0</v>
      </c>
      <c r="BI1731" s="220">
        <f>IF(N1731="nulová",J1731,0)</f>
        <v>0</v>
      </c>
      <c r="BJ1731" s="17" t="s">
        <v>83</v>
      </c>
      <c r="BK1731" s="220">
        <f>ROUND(I1731*H1731,2)</f>
        <v>0</v>
      </c>
      <c r="BL1731" s="17" t="s">
        <v>275</v>
      </c>
      <c r="BM1731" s="219" t="s">
        <v>2801</v>
      </c>
    </row>
    <row r="1732" spans="1:65" s="13" customFormat="1">
      <c r="B1732" s="221"/>
      <c r="C1732" s="222"/>
      <c r="D1732" s="223" t="s">
        <v>191</v>
      </c>
      <c r="E1732" s="224" t="s">
        <v>1</v>
      </c>
      <c r="F1732" s="225" t="s">
        <v>2802</v>
      </c>
      <c r="G1732" s="222"/>
      <c r="H1732" s="226">
        <v>1.49</v>
      </c>
      <c r="I1732" s="227"/>
      <c r="J1732" s="222"/>
      <c r="K1732" s="222"/>
      <c r="L1732" s="228"/>
      <c r="M1732" s="229"/>
      <c r="N1732" s="230"/>
      <c r="O1732" s="230"/>
      <c r="P1732" s="230"/>
      <c r="Q1732" s="230"/>
      <c r="R1732" s="230"/>
      <c r="S1732" s="230"/>
      <c r="T1732" s="231"/>
      <c r="AT1732" s="232" t="s">
        <v>191</v>
      </c>
      <c r="AU1732" s="232" t="s">
        <v>85</v>
      </c>
      <c r="AV1732" s="13" t="s">
        <v>85</v>
      </c>
      <c r="AW1732" s="13" t="s">
        <v>32</v>
      </c>
      <c r="AX1732" s="13" t="s">
        <v>83</v>
      </c>
      <c r="AY1732" s="232" t="s">
        <v>182</v>
      </c>
    </row>
    <row r="1733" spans="1:65" s="2" customFormat="1" ht="21.75" customHeight="1">
      <c r="A1733" s="34"/>
      <c r="B1733" s="35"/>
      <c r="C1733" s="208" t="s">
        <v>2803</v>
      </c>
      <c r="D1733" s="208" t="s">
        <v>184</v>
      </c>
      <c r="E1733" s="209" t="s">
        <v>2804</v>
      </c>
      <c r="F1733" s="210" t="s">
        <v>2805</v>
      </c>
      <c r="G1733" s="211" t="s">
        <v>1759</v>
      </c>
      <c r="H1733" s="212">
        <v>421</v>
      </c>
      <c r="I1733" s="213"/>
      <c r="J1733" s="214">
        <f>ROUND(I1733*H1733,2)</f>
        <v>0</v>
      </c>
      <c r="K1733" s="210" t="s">
        <v>1</v>
      </c>
      <c r="L1733" s="39"/>
      <c r="M1733" s="215" t="s">
        <v>1</v>
      </c>
      <c r="N1733" s="216" t="s">
        <v>41</v>
      </c>
      <c r="O1733" s="71"/>
      <c r="P1733" s="217">
        <f>O1733*H1733</f>
        <v>0</v>
      </c>
      <c r="Q1733" s="217">
        <v>0</v>
      </c>
      <c r="R1733" s="217">
        <f>Q1733*H1733</f>
        <v>0</v>
      </c>
      <c r="S1733" s="217">
        <v>0</v>
      </c>
      <c r="T1733" s="218">
        <f>S1733*H1733</f>
        <v>0</v>
      </c>
      <c r="U1733" s="34"/>
      <c r="V1733" s="34"/>
      <c r="W1733" s="34"/>
      <c r="X1733" s="34"/>
      <c r="Y1733" s="34"/>
      <c r="Z1733" s="34"/>
      <c r="AA1733" s="34"/>
      <c r="AB1733" s="34"/>
      <c r="AC1733" s="34"/>
      <c r="AD1733" s="34"/>
      <c r="AE1733" s="34"/>
      <c r="AR1733" s="219" t="s">
        <v>275</v>
      </c>
      <c r="AT1733" s="219" t="s">
        <v>184</v>
      </c>
      <c r="AU1733" s="219" t="s">
        <v>85</v>
      </c>
      <c r="AY1733" s="17" t="s">
        <v>182</v>
      </c>
      <c r="BE1733" s="220">
        <f>IF(N1733="základní",J1733,0)</f>
        <v>0</v>
      </c>
      <c r="BF1733" s="220">
        <f>IF(N1733="snížená",J1733,0)</f>
        <v>0</v>
      </c>
      <c r="BG1733" s="220">
        <f>IF(N1733="zákl. přenesená",J1733,0)</f>
        <v>0</v>
      </c>
      <c r="BH1733" s="220">
        <f>IF(N1733="sníž. přenesená",J1733,0)</f>
        <v>0</v>
      </c>
      <c r="BI1733" s="220">
        <f>IF(N1733="nulová",J1733,0)</f>
        <v>0</v>
      </c>
      <c r="BJ1733" s="17" t="s">
        <v>83</v>
      </c>
      <c r="BK1733" s="220">
        <f>ROUND(I1733*H1733,2)</f>
        <v>0</v>
      </c>
      <c r="BL1733" s="17" t="s">
        <v>275</v>
      </c>
      <c r="BM1733" s="219" t="s">
        <v>2806</v>
      </c>
    </row>
    <row r="1734" spans="1:65" s="13" customFormat="1">
      <c r="B1734" s="221"/>
      <c r="C1734" s="222"/>
      <c r="D1734" s="223" t="s">
        <v>191</v>
      </c>
      <c r="E1734" s="224" t="s">
        <v>1</v>
      </c>
      <c r="F1734" s="225" t="s">
        <v>2807</v>
      </c>
      <c r="G1734" s="222"/>
      <c r="H1734" s="226">
        <v>421</v>
      </c>
      <c r="I1734" s="227"/>
      <c r="J1734" s="222"/>
      <c r="K1734" s="222"/>
      <c r="L1734" s="228"/>
      <c r="M1734" s="229"/>
      <c r="N1734" s="230"/>
      <c r="O1734" s="230"/>
      <c r="P1734" s="230"/>
      <c r="Q1734" s="230"/>
      <c r="R1734" s="230"/>
      <c r="S1734" s="230"/>
      <c r="T1734" s="231"/>
      <c r="AT1734" s="232" t="s">
        <v>191</v>
      </c>
      <c r="AU1734" s="232" t="s">
        <v>85</v>
      </c>
      <c r="AV1734" s="13" t="s">
        <v>85</v>
      </c>
      <c r="AW1734" s="13" t="s">
        <v>32</v>
      </c>
      <c r="AX1734" s="13" t="s">
        <v>83</v>
      </c>
      <c r="AY1734" s="232" t="s">
        <v>182</v>
      </c>
    </row>
    <row r="1735" spans="1:65" s="2" customFormat="1" ht="21.75" customHeight="1">
      <c r="A1735" s="34"/>
      <c r="B1735" s="35"/>
      <c r="C1735" s="208" t="s">
        <v>2808</v>
      </c>
      <c r="D1735" s="208" t="s">
        <v>184</v>
      </c>
      <c r="E1735" s="209" t="s">
        <v>2809</v>
      </c>
      <c r="F1735" s="210" t="s">
        <v>2810</v>
      </c>
      <c r="G1735" s="211" t="s">
        <v>1759</v>
      </c>
      <c r="H1735" s="212">
        <v>133</v>
      </c>
      <c r="I1735" s="213"/>
      <c r="J1735" s="214">
        <f>ROUND(I1735*H1735,2)</f>
        <v>0</v>
      </c>
      <c r="K1735" s="210" t="s">
        <v>1</v>
      </c>
      <c r="L1735" s="39"/>
      <c r="M1735" s="215" t="s">
        <v>1</v>
      </c>
      <c r="N1735" s="216" t="s">
        <v>41</v>
      </c>
      <c r="O1735" s="71"/>
      <c r="P1735" s="217">
        <f>O1735*H1735</f>
        <v>0</v>
      </c>
      <c r="Q1735" s="217">
        <v>0</v>
      </c>
      <c r="R1735" s="217">
        <f>Q1735*H1735</f>
        <v>0</v>
      </c>
      <c r="S1735" s="217">
        <v>0</v>
      </c>
      <c r="T1735" s="218">
        <f>S1735*H1735</f>
        <v>0</v>
      </c>
      <c r="U1735" s="34"/>
      <c r="V1735" s="34"/>
      <c r="W1735" s="34"/>
      <c r="X1735" s="34"/>
      <c r="Y1735" s="34"/>
      <c r="Z1735" s="34"/>
      <c r="AA1735" s="34"/>
      <c r="AB1735" s="34"/>
      <c r="AC1735" s="34"/>
      <c r="AD1735" s="34"/>
      <c r="AE1735" s="34"/>
      <c r="AR1735" s="219" t="s">
        <v>275</v>
      </c>
      <c r="AT1735" s="219" t="s">
        <v>184</v>
      </c>
      <c r="AU1735" s="219" t="s">
        <v>85</v>
      </c>
      <c r="AY1735" s="17" t="s">
        <v>182</v>
      </c>
      <c r="BE1735" s="220">
        <f>IF(N1735="základní",J1735,0)</f>
        <v>0</v>
      </c>
      <c r="BF1735" s="220">
        <f>IF(N1735="snížená",J1735,0)</f>
        <v>0</v>
      </c>
      <c r="BG1735" s="220">
        <f>IF(N1735="zákl. přenesená",J1735,0)</f>
        <v>0</v>
      </c>
      <c r="BH1735" s="220">
        <f>IF(N1735="sníž. přenesená",J1735,0)</f>
        <v>0</v>
      </c>
      <c r="BI1735" s="220">
        <f>IF(N1735="nulová",J1735,0)</f>
        <v>0</v>
      </c>
      <c r="BJ1735" s="17" t="s">
        <v>83</v>
      </c>
      <c r="BK1735" s="220">
        <f>ROUND(I1735*H1735,2)</f>
        <v>0</v>
      </c>
      <c r="BL1735" s="17" t="s">
        <v>275</v>
      </c>
      <c r="BM1735" s="219" t="s">
        <v>2811</v>
      </c>
    </row>
    <row r="1736" spans="1:65" s="13" customFormat="1">
      <c r="B1736" s="221"/>
      <c r="C1736" s="222"/>
      <c r="D1736" s="223" t="s">
        <v>191</v>
      </c>
      <c r="E1736" s="224" t="s">
        <v>1</v>
      </c>
      <c r="F1736" s="225" t="s">
        <v>2812</v>
      </c>
      <c r="G1736" s="222"/>
      <c r="H1736" s="226">
        <v>133</v>
      </c>
      <c r="I1736" s="227"/>
      <c r="J1736" s="222"/>
      <c r="K1736" s="222"/>
      <c r="L1736" s="228"/>
      <c r="M1736" s="229"/>
      <c r="N1736" s="230"/>
      <c r="O1736" s="230"/>
      <c r="P1736" s="230"/>
      <c r="Q1736" s="230"/>
      <c r="R1736" s="230"/>
      <c r="S1736" s="230"/>
      <c r="T1736" s="231"/>
      <c r="AT1736" s="232" t="s">
        <v>191</v>
      </c>
      <c r="AU1736" s="232" t="s">
        <v>85</v>
      </c>
      <c r="AV1736" s="13" t="s">
        <v>85</v>
      </c>
      <c r="AW1736" s="13" t="s">
        <v>32</v>
      </c>
      <c r="AX1736" s="13" t="s">
        <v>83</v>
      </c>
      <c r="AY1736" s="232" t="s">
        <v>182</v>
      </c>
    </row>
    <row r="1737" spans="1:65" s="2" customFormat="1" ht="16.5" customHeight="1">
      <c r="A1737" s="34"/>
      <c r="B1737" s="35"/>
      <c r="C1737" s="208" t="s">
        <v>2813</v>
      </c>
      <c r="D1737" s="208" t="s">
        <v>184</v>
      </c>
      <c r="E1737" s="209" t="s">
        <v>2814</v>
      </c>
      <c r="F1737" s="210" t="s">
        <v>2815</v>
      </c>
      <c r="G1737" s="211" t="s">
        <v>360</v>
      </c>
      <c r="H1737" s="212">
        <v>248.2</v>
      </c>
      <c r="I1737" s="213"/>
      <c r="J1737" s="214">
        <f>ROUND(I1737*H1737,2)</f>
        <v>0</v>
      </c>
      <c r="K1737" s="210" t="s">
        <v>188</v>
      </c>
      <c r="L1737" s="39"/>
      <c r="M1737" s="215" t="s">
        <v>1</v>
      </c>
      <c r="N1737" s="216" t="s">
        <v>41</v>
      </c>
      <c r="O1737" s="71"/>
      <c r="P1737" s="217">
        <f>O1737*H1737</f>
        <v>0</v>
      </c>
      <c r="Q1737" s="217">
        <v>2.4000000000000001E-4</v>
      </c>
      <c r="R1737" s="217">
        <f>Q1737*H1737</f>
        <v>5.9567999999999996E-2</v>
      </c>
      <c r="S1737" s="217">
        <v>0</v>
      </c>
      <c r="T1737" s="218">
        <f>S1737*H1737</f>
        <v>0</v>
      </c>
      <c r="U1737" s="34"/>
      <c r="V1737" s="34"/>
      <c r="W1737" s="34"/>
      <c r="X1737" s="34"/>
      <c r="Y1737" s="34"/>
      <c r="Z1737" s="34"/>
      <c r="AA1737" s="34"/>
      <c r="AB1737" s="34"/>
      <c r="AC1737" s="34"/>
      <c r="AD1737" s="34"/>
      <c r="AE1737" s="34"/>
      <c r="AR1737" s="219" t="s">
        <v>275</v>
      </c>
      <c r="AT1737" s="219" t="s">
        <v>184</v>
      </c>
      <c r="AU1737" s="219" t="s">
        <v>85</v>
      </c>
      <c r="AY1737" s="17" t="s">
        <v>182</v>
      </c>
      <c r="BE1737" s="220">
        <f>IF(N1737="základní",J1737,0)</f>
        <v>0</v>
      </c>
      <c r="BF1737" s="220">
        <f>IF(N1737="snížená",J1737,0)</f>
        <v>0</v>
      </c>
      <c r="BG1737" s="220">
        <f>IF(N1737="zákl. přenesená",J1737,0)</f>
        <v>0</v>
      </c>
      <c r="BH1737" s="220">
        <f>IF(N1737="sníž. přenesená",J1737,0)</f>
        <v>0</v>
      </c>
      <c r="BI1737" s="220">
        <f>IF(N1737="nulová",J1737,0)</f>
        <v>0</v>
      </c>
      <c r="BJ1737" s="17" t="s">
        <v>83</v>
      </c>
      <c r="BK1737" s="220">
        <f>ROUND(I1737*H1737,2)</f>
        <v>0</v>
      </c>
      <c r="BL1737" s="17" t="s">
        <v>275</v>
      </c>
      <c r="BM1737" s="219" t="s">
        <v>2816</v>
      </c>
    </row>
    <row r="1738" spans="1:65" s="13" customFormat="1">
      <c r="B1738" s="221"/>
      <c r="C1738" s="222"/>
      <c r="D1738" s="223" t="s">
        <v>191</v>
      </c>
      <c r="E1738" s="224" t="s">
        <v>1</v>
      </c>
      <c r="F1738" s="225" t="s">
        <v>2817</v>
      </c>
      <c r="G1738" s="222"/>
      <c r="H1738" s="226">
        <v>122.4</v>
      </c>
      <c r="I1738" s="227"/>
      <c r="J1738" s="222"/>
      <c r="K1738" s="222"/>
      <c r="L1738" s="228"/>
      <c r="M1738" s="229"/>
      <c r="N1738" s="230"/>
      <c r="O1738" s="230"/>
      <c r="P1738" s="230"/>
      <c r="Q1738" s="230"/>
      <c r="R1738" s="230"/>
      <c r="S1738" s="230"/>
      <c r="T1738" s="231"/>
      <c r="AT1738" s="232" t="s">
        <v>191</v>
      </c>
      <c r="AU1738" s="232" t="s">
        <v>85</v>
      </c>
      <c r="AV1738" s="13" t="s">
        <v>85</v>
      </c>
      <c r="AW1738" s="13" t="s">
        <v>32</v>
      </c>
      <c r="AX1738" s="13" t="s">
        <v>76</v>
      </c>
      <c r="AY1738" s="232" t="s">
        <v>182</v>
      </c>
    </row>
    <row r="1739" spans="1:65" s="13" customFormat="1">
      <c r="B1739" s="221"/>
      <c r="C1739" s="222"/>
      <c r="D1739" s="223" t="s">
        <v>191</v>
      </c>
      <c r="E1739" s="224" t="s">
        <v>1</v>
      </c>
      <c r="F1739" s="225" t="s">
        <v>2818</v>
      </c>
      <c r="G1739" s="222"/>
      <c r="H1739" s="226">
        <v>125.8</v>
      </c>
      <c r="I1739" s="227"/>
      <c r="J1739" s="222"/>
      <c r="K1739" s="222"/>
      <c r="L1739" s="228"/>
      <c r="M1739" s="229"/>
      <c r="N1739" s="230"/>
      <c r="O1739" s="230"/>
      <c r="P1739" s="230"/>
      <c r="Q1739" s="230"/>
      <c r="R1739" s="230"/>
      <c r="S1739" s="230"/>
      <c r="T1739" s="231"/>
      <c r="AT1739" s="232" t="s">
        <v>191</v>
      </c>
      <c r="AU1739" s="232" t="s">
        <v>85</v>
      </c>
      <c r="AV1739" s="13" t="s">
        <v>85</v>
      </c>
      <c r="AW1739" s="13" t="s">
        <v>32</v>
      </c>
      <c r="AX1739" s="13" t="s">
        <v>76</v>
      </c>
      <c r="AY1739" s="232" t="s">
        <v>182</v>
      </c>
    </row>
    <row r="1740" spans="1:65" s="15" customFormat="1">
      <c r="B1740" s="244"/>
      <c r="C1740" s="245"/>
      <c r="D1740" s="223" t="s">
        <v>191</v>
      </c>
      <c r="E1740" s="246" t="s">
        <v>1</v>
      </c>
      <c r="F1740" s="247" t="s">
        <v>202</v>
      </c>
      <c r="G1740" s="245"/>
      <c r="H1740" s="248">
        <v>248.2</v>
      </c>
      <c r="I1740" s="249"/>
      <c r="J1740" s="245"/>
      <c r="K1740" s="245"/>
      <c r="L1740" s="250"/>
      <c r="M1740" s="251"/>
      <c r="N1740" s="252"/>
      <c r="O1740" s="252"/>
      <c r="P1740" s="252"/>
      <c r="Q1740" s="252"/>
      <c r="R1740" s="252"/>
      <c r="S1740" s="252"/>
      <c r="T1740" s="253"/>
      <c r="AT1740" s="254" t="s">
        <v>191</v>
      </c>
      <c r="AU1740" s="254" t="s">
        <v>85</v>
      </c>
      <c r="AV1740" s="15" t="s">
        <v>189</v>
      </c>
      <c r="AW1740" s="15" t="s">
        <v>32</v>
      </c>
      <c r="AX1740" s="15" t="s">
        <v>83</v>
      </c>
      <c r="AY1740" s="254" t="s">
        <v>182</v>
      </c>
    </row>
    <row r="1741" spans="1:65" s="2" customFormat="1" ht="16.5" customHeight="1">
      <c r="A1741" s="34"/>
      <c r="B1741" s="35"/>
      <c r="C1741" s="255" t="s">
        <v>2819</v>
      </c>
      <c r="D1741" s="255" t="s">
        <v>309</v>
      </c>
      <c r="E1741" s="256" t="s">
        <v>2820</v>
      </c>
      <c r="F1741" s="257" t="s">
        <v>2821</v>
      </c>
      <c r="G1741" s="258" t="s">
        <v>301</v>
      </c>
      <c r="H1741" s="259">
        <v>0.23100000000000001</v>
      </c>
      <c r="I1741" s="260"/>
      <c r="J1741" s="261">
        <f>ROUND(I1741*H1741,2)</f>
        <v>0</v>
      </c>
      <c r="K1741" s="257" t="s">
        <v>188</v>
      </c>
      <c r="L1741" s="262"/>
      <c r="M1741" s="263" t="s">
        <v>1</v>
      </c>
      <c r="N1741" s="264" t="s">
        <v>41</v>
      </c>
      <c r="O1741" s="71"/>
      <c r="P1741" s="217">
        <f>O1741*H1741</f>
        <v>0</v>
      </c>
      <c r="Q1741" s="217">
        <v>1</v>
      </c>
      <c r="R1741" s="217">
        <f>Q1741*H1741</f>
        <v>0.23100000000000001</v>
      </c>
      <c r="S1741" s="217">
        <v>0</v>
      </c>
      <c r="T1741" s="218">
        <f>S1741*H1741</f>
        <v>0</v>
      </c>
      <c r="U1741" s="34"/>
      <c r="V1741" s="34"/>
      <c r="W1741" s="34"/>
      <c r="X1741" s="34"/>
      <c r="Y1741" s="34"/>
      <c r="Z1741" s="34"/>
      <c r="AA1741" s="34"/>
      <c r="AB1741" s="34"/>
      <c r="AC1741" s="34"/>
      <c r="AD1741" s="34"/>
      <c r="AE1741" s="34"/>
      <c r="AR1741" s="219" t="s">
        <v>380</v>
      </c>
      <c r="AT1741" s="219" t="s">
        <v>309</v>
      </c>
      <c r="AU1741" s="219" t="s">
        <v>85</v>
      </c>
      <c r="AY1741" s="17" t="s">
        <v>182</v>
      </c>
      <c r="BE1741" s="220">
        <f>IF(N1741="základní",J1741,0)</f>
        <v>0</v>
      </c>
      <c r="BF1741" s="220">
        <f>IF(N1741="snížená",J1741,0)</f>
        <v>0</v>
      </c>
      <c r="BG1741" s="220">
        <f>IF(N1741="zákl. přenesená",J1741,0)</f>
        <v>0</v>
      </c>
      <c r="BH1741" s="220">
        <f>IF(N1741="sníž. přenesená",J1741,0)</f>
        <v>0</v>
      </c>
      <c r="BI1741" s="220">
        <f>IF(N1741="nulová",J1741,0)</f>
        <v>0</v>
      </c>
      <c r="BJ1741" s="17" t="s">
        <v>83</v>
      </c>
      <c r="BK1741" s="220">
        <f>ROUND(I1741*H1741,2)</f>
        <v>0</v>
      </c>
      <c r="BL1741" s="17" t="s">
        <v>275</v>
      </c>
      <c r="BM1741" s="219" t="s">
        <v>2822</v>
      </c>
    </row>
    <row r="1742" spans="1:65" s="13" customFormat="1">
      <c r="B1742" s="221"/>
      <c r="C1742" s="222"/>
      <c r="D1742" s="223" t="s">
        <v>191</v>
      </c>
      <c r="E1742" s="224" t="s">
        <v>1</v>
      </c>
      <c r="F1742" s="225" t="s">
        <v>2823</v>
      </c>
      <c r="G1742" s="222"/>
      <c r="H1742" s="226">
        <v>0.23100000000000001</v>
      </c>
      <c r="I1742" s="227"/>
      <c r="J1742" s="222"/>
      <c r="K1742" s="222"/>
      <c r="L1742" s="228"/>
      <c r="M1742" s="229"/>
      <c r="N1742" s="230"/>
      <c r="O1742" s="230"/>
      <c r="P1742" s="230"/>
      <c r="Q1742" s="230"/>
      <c r="R1742" s="230"/>
      <c r="S1742" s="230"/>
      <c r="T1742" s="231"/>
      <c r="AT1742" s="232" t="s">
        <v>191</v>
      </c>
      <c r="AU1742" s="232" t="s">
        <v>85</v>
      </c>
      <c r="AV1742" s="13" t="s">
        <v>85</v>
      </c>
      <c r="AW1742" s="13" t="s">
        <v>32</v>
      </c>
      <c r="AX1742" s="13" t="s">
        <v>83</v>
      </c>
      <c r="AY1742" s="232" t="s">
        <v>182</v>
      </c>
    </row>
    <row r="1743" spans="1:65" s="2" customFormat="1" ht="16.5" customHeight="1">
      <c r="A1743" s="34"/>
      <c r="B1743" s="35"/>
      <c r="C1743" s="255" t="s">
        <v>2824</v>
      </c>
      <c r="D1743" s="255" t="s">
        <v>309</v>
      </c>
      <c r="E1743" s="256" t="s">
        <v>2825</v>
      </c>
      <c r="F1743" s="257" t="s">
        <v>2826</v>
      </c>
      <c r="G1743" s="258" t="s">
        <v>301</v>
      </c>
      <c r="H1743" s="259">
        <v>0.29899999999999999</v>
      </c>
      <c r="I1743" s="260"/>
      <c r="J1743" s="261">
        <f>ROUND(I1743*H1743,2)</f>
        <v>0</v>
      </c>
      <c r="K1743" s="257" t="s">
        <v>188</v>
      </c>
      <c r="L1743" s="262"/>
      <c r="M1743" s="263" t="s">
        <v>1</v>
      </c>
      <c r="N1743" s="264" t="s">
        <v>41</v>
      </c>
      <c r="O1743" s="71"/>
      <c r="P1743" s="217">
        <f>O1743*H1743</f>
        <v>0</v>
      </c>
      <c r="Q1743" s="217">
        <v>1</v>
      </c>
      <c r="R1743" s="217">
        <f>Q1743*H1743</f>
        <v>0.29899999999999999</v>
      </c>
      <c r="S1743" s="217">
        <v>0</v>
      </c>
      <c r="T1743" s="218">
        <f>S1743*H1743</f>
        <v>0</v>
      </c>
      <c r="U1743" s="34"/>
      <c r="V1743" s="34"/>
      <c r="W1743" s="34"/>
      <c r="X1743" s="34"/>
      <c r="Y1743" s="34"/>
      <c r="Z1743" s="34"/>
      <c r="AA1743" s="34"/>
      <c r="AB1743" s="34"/>
      <c r="AC1743" s="34"/>
      <c r="AD1743" s="34"/>
      <c r="AE1743" s="34"/>
      <c r="AR1743" s="219" t="s">
        <v>380</v>
      </c>
      <c r="AT1743" s="219" t="s">
        <v>309</v>
      </c>
      <c r="AU1743" s="219" t="s">
        <v>85</v>
      </c>
      <c r="AY1743" s="17" t="s">
        <v>182</v>
      </c>
      <c r="BE1743" s="220">
        <f>IF(N1743="základní",J1743,0)</f>
        <v>0</v>
      </c>
      <c r="BF1743" s="220">
        <f>IF(N1743="snížená",J1743,0)</f>
        <v>0</v>
      </c>
      <c r="BG1743" s="220">
        <f>IF(N1743="zákl. přenesená",J1743,0)</f>
        <v>0</v>
      </c>
      <c r="BH1743" s="220">
        <f>IF(N1743="sníž. přenesená",J1743,0)</f>
        <v>0</v>
      </c>
      <c r="BI1743" s="220">
        <f>IF(N1743="nulová",J1743,0)</f>
        <v>0</v>
      </c>
      <c r="BJ1743" s="17" t="s">
        <v>83</v>
      </c>
      <c r="BK1743" s="220">
        <f>ROUND(I1743*H1743,2)</f>
        <v>0</v>
      </c>
      <c r="BL1743" s="17" t="s">
        <v>275</v>
      </c>
      <c r="BM1743" s="219" t="s">
        <v>2827</v>
      </c>
    </row>
    <row r="1744" spans="1:65" s="13" customFormat="1">
      <c r="B1744" s="221"/>
      <c r="C1744" s="222"/>
      <c r="D1744" s="223" t="s">
        <v>191</v>
      </c>
      <c r="E1744" s="224" t="s">
        <v>1</v>
      </c>
      <c r="F1744" s="225" t="s">
        <v>2828</v>
      </c>
      <c r="G1744" s="222"/>
      <c r="H1744" s="226">
        <v>0.29899999999999999</v>
      </c>
      <c r="I1744" s="227"/>
      <c r="J1744" s="222"/>
      <c r="K1744" s="222"/>
      <c r="L1744" s="228"/>
      <c r="M1744" s="229"/>
      <c r="N1744" s="230"/>
      <c r="O1744" s="230"/>
      <c r="P1744" s="230"/>
      <c r="Q1744" s="230"/>
      <c r="R1744" s="230"/>
      <c r="S1744" s="230"/>
      <c r="T1744" s="231"/>
      <c r="AT1744" s="232" t="s">
        <v>191</v>
      </c>
      <c r="AU1744" s="232" t="s">
        <v>85</v>
      </c>
      <c r="AV1744" s="13" t="s">
        <v>85</v>
      </c>
      <c r="AW1744" s="13" t="s">
        <v>32</v>
      </c>
      <c r="AX1744" s="13" t="s">
        <v>83</v>
      </c>
      <c r="AY1744" s="232" t="s">
        <v>182</v>
      </c>
    </row>
    <row r="1745" spans="1:65" s="2" customFormat="1" ht="16.5" customHeight="1">
      <c r="A1745" s="34"/>
      <c r="B1745" s="35"/>
      <c r="C1745" s="208" t="s">
        <v>2829</v>
      </c>
      <c r="D1745" s="208" t="s">
        <v>184</v>
      </c>
      <c r="E1745" s="209" t="s">
        <v>2830</v>
      </c>
      <c r="F1745" s="210" t="s">
        <v>2831</v>
      </c>
      <c r="G1745" s="211" t="s">
        <v>301</v>
      </c>
      <c r="H1745" s="212">
        <v>1.962</v>
      </c>
      <c r="I1745" s="213"/>
      <c r="J1745" s="214">
        <f>ROUND(I1745*H1745,2)</f>
        <v>0</v>
      </c>
      <c r="K1745" s="210" t="s">
        <v>188</v>
      </c>
      <c r="L1745" s="39"/>
      <c r="M1745" s="215" t="s">
        <v>1</v>
      </c>
      <c r="N1745" s="216" t="s">
        <v>41</v>
      </c>
      <c r="O1745" s="71"/>
      <c r="P1745" s="217">
        <f>O1745*H1745</f>
        <v>0</v>
      </c>
      <c r="Q1745" s="217">
        <v>0</v>
      </c>
      <c r="R1745" s="217">
        <f>Q1745*H1745</f>
        <v>0</v>
      </c>
      <c r="S1745" s="217">
        <v>0</v>
      </c>
      <c r="T1745" s="218">
        <f>S1745*H1745</f>
        <v>0</v>
      </c>
      <c r="U1745" s="34"/>
      <c r="V1745" s="34"/>
      <c r="W1745" s="34"/>
      <c r="X1745" s="34"/>
      <c r="Y1745" s="34"/>
      <c r="Z1745" s="34"/>
      <c r="AA1745" s="34"/>
      <c r="AB1745" s="34"/>
      <c r="AC1745" s="34"/>
      <c r="AD1745" s="34"/>
      <c r="AE1745" s="34"/>
      <c r="AR1745" s="219" t="s">
        <v>275</v>
      </c>
      <c r="AT1745" s="219" t="s">
        <v>184</v>
      </c>
      <c r="AU1745" s="219" t="s">
        <v>85</v>
      </c>
      <c r="AY1745" s="17" t="s">
        <v>182</v>
      </c>
      <c r="BE1745" s="220">
        <f>IF(N1745="základní",J1745,0)</f>
        <v>0</v>
      </c>
      <c r="BF1745" s="220">
        <f>IF(N1745="snížená",J1745,0)</f>
        <v>0</v>
      </c>
      <c r="BG1745" s="220">
        <f>IF(N1745="zákl. přenesená",J1745,0)</f>
        <v>0</v>
      </c>
      <c r="BH1745" s="220">
        <f>IF(N1745="sníž. přenesená",J1745,0)</f>
        <v>0</v>
      </c>
      <c r="BI1745" s="220">
        <f>IF(N1745="nulová",J1745,0)</f>
        <v>0</v>
      </c>
      <c r="BJ1745" s="17" t="s">
        <v>83</v>
      </c>
      <c r="BK1745" s="220">
        <f>ROUND(I1745*H1745,2)</f>
        <v>0</v>
      </c>
      <c r="BL1745" s="17" t="s">
        <v>275</v>
      </c>
      <c r="BM1745" s="219" t="s">
        <v>2832</v>
      </c>
    </row>
    <row r="1746" spans="1:65" s="2" customFormat="1" ht="16.5" customHeight="1">
      <c r="A1746" s="34"/>
      <c r="B1746" s="35"/>
      <c r="C1746" s="208" t="s">
        <v>2833</v>
      </c>
      <c r="D1746" s="208" t="s">
        <v>184</v>
      </c>
      <c r="E1746" s="209" t="s">
        <v>2834</v>
      </c>
      <c r="F1746" s="210" t="s">
        <v>2835</v>
      </c>
      <c r="G1746" s="211" t="s">
        <v>301</v>
      </c>
      <c r="H1746" s="212">
        <v>1.962</v>
      </c>
      <c r="I1746" s="213"/>
      <c r="J1746" s="214">
        <f>ROUND(I1746*H1746,2)</f>
        <v>0</v>
      </c>
      <c r="K1746" s="210" t="s">
        <v>188</v>
      </c>
      <c r="L1746" s="39"/>
      <c r="M1746" s="215" t="s">
        <v>1</v>
      </c>
      <c r="N1746" s="216" t="s">
        <v>41</v>
      </c>
      <c r="O1746" s="71"/>
      <c r="P1746" s="217">
        <f>O1746*H1746</f>
        <v>0</v>
      </c>
      <c r="Q1746" s="217">
        <v>0</v>
      </c>
      <c r="R1746" s="217">
        <f>Q1746*H1746</f>
        <v>0</v>
      </c>
      <c r="S1746" s="217">
        <v>0</v>
      </c>
      <c r="T1746" s="218">
        <f>S1746*H1746</f>
        <v>0</v>
      </c>
      <c r="U1746" s="34"/>
      <c r="V1746" s="34"/>
      <c r="W1746" s="34"/>
      <c r="X1746" s="34"/>
      <c r="Y1746" s="34"/>
      <c r="Z1746" s="34"/>
      <c r="AA1746" s="34"/>
      <c r="AB1746" s="34"/>
      <c r="AC1746" s="34"/>
      <c r="AD1746" s="34"/>
      <c r="AE1746" s="34"/>
      <c r="AR1746" s="219" t="s">
        <v>275</v>
      </c>
      <c r="AT1746" s="219" t="s">
        <v>184</v>
      </c>
      <c r="AU1746" s="219" t="s">
        <v>85</v>
      </c>
      <c r="AY1746" s="17" t="s">
        <v>182</v>
      </c>
      <c r="BE1746" s="220">
        <f>IF(N1746="základní",J1746,0)</f>
        <v>0</v>
      </c>
      <c r="BF1746" s="220">
        <f>IF(N1746="snížená",J1746,0)</f>
        <v>0</v>
      </c>
      <c r="BG1746" s="220">
        <f>IF(N1746="zákl. přenesená",J1746,0)</f>
        <v>0</v>
      </c>
      <c r="BH1746" s="220">
        <f>IF(N1746="sníž. přenesená",J1746,0)</f>
        <v>0</v>
      </c>
      <c r="BI1746" s="220">
        <f>IF(N1746="nulová",J1746,0)</f>
        <v>0</v>
      </c>
      <c r="BJ1746" s="17" t="s">
        <v>83</v>
      </c>
      <c r="BK1746" s="220">
        <f>ROUND(I1746*H1746,2)</f>
        <v>0</v>
      </c>
      <c r="BL1746" s="17" t="s">
        <v>275</v>
      </c>
      <c r="BM1746" s="219" t="s">
        <v>2836</v>
      </c>
    </row>
    <row r="1747" spans="1:65" s="12" customFormat="1" ht="22.9" customHeight="1">
      <c r="B1747" s="192"/>
      <c r="C1747" s="193"/>
      <c r="D1747" s="194" t="s">
        <v>75</v>
      </c>
      <c r="E1747" s="206" t="s">
        <v>2837</v>
      </c>
      <c r="F1747" s="206" t="s">
        <v>2838</v>
      </c>
      <c r="G1747" s="193"/>
      <c r="H1747" s="193"/>
      <c r="I1747" s="196"/>
      <c r="J1747" s="207">
        <f>BK1747</f>
        <v>0</v>
      </c>
      <c r="K1747" s="193"/>
      <c r="L1747" s="198"/>
      <c r="M1747" s="199"/>
      <c r="N1747" s="200"/>
      <c r="O1747" s="200"/>
      <c r="P1747" s="201">
        <f>SUM(P1748:P1853)</f>
        <v>0</v>
      </c>
      <c r="Q1747" s="200"/>
      <c r="R1747" s="201">
        <f>SUM(R1748:R1853)</f>
        <v>19.364615660000002</v>
      </c>
      <c r="S1747" s="200"/>
      <c r="T1747" s="202">
        <f>SUM(T1748:T1853)</f>
        <v>0.30909750000000003</v>
      </c>
      <c r="AR1747" s="203" t="s">
        <v>85</v>
      </c>
      <c r="AT1747" s="204" t="s">
        <v>75</v>
      </c>
      <c r="AU1747" s="204" t="s">
        <v>83</v>
      </c>
      <c r="AY1747" s="203" t="s">
        <v>182</v>
      </c>
      <c r="BK1747" s="205">
        <f>SUM(BK1748:BK1853)</f>
        <v>0</v>
      </c>
    </row>
    <row r="1748" spans="1:65" s="2" customFormat="1" ht="16.5" customHeight="1">
      <c r="A1748" s="34"/>
      <c r="B1748" s="35"/>
      <c r="C1748" s="208" t="s">
        <v>2839</v>
      </c>
      <c r="D1748" s="208" t="s">
        <v>184</v>
      </c>
      <c r="E1748" s="209" t="s">
        <v>2840</v>
      </c>
      <c r="F1748" s="210" t="s">
        <v>2841</v>
      </c>
      <c r="G1748" s="211" t="s">
        <v>331</v>
      </c>
      <c r="H1748" s="212">
        <v>389.13499999999999</v>
      </c>
      <c r="I1748" s="213"/>
      <c r="J1748" s="214">
        <f>ROUND(I1748*H1748,2)</f>
        <v>0</v>
      </c>
      <c r="K1748" s="210" t="s">
        <v>188</v>
      </c>
      <c r="L1748" s="39"/>
      <c r="M1748" s="215" t="s">
        <v>1</v>
      </c>
      <c r="N1748" s="216" t="s">
        <v>41</v>
      </c>
      <c r="O1748" s="71"/>
      <c r="P1748" s="217">
        <f>O1748*H1748</f>
        <v>0</v>
      </c>
      <c r="Q1748" s="217">
        <v>0</v>
      </c>
      <c r="R1748" s="217">
        <f>Q1748*H1748</f>
        <v>0</v>
      </c>
      <c r="S1748" s="217">
        <v>0</v>
      </c>
      <c r="T1748" s="218">
        <f>S1748*H1748</f>
        <v>0</v>
      </c>
      <c r="U1748" s="34"/>
      <c r="V1748" s="34"/>
      <c r="W1748" s="34"/>
      <c r="X1748" s="34"/>
      <c r="Y1748" s="34"/>
      <c r="Z1748" s="34"/>
      <c r="AA1748" s="34"/>
      <c r="AB1748" s="34"/>
      <c r="AC1748" s="34"/>
      <c r="AD1748" s="34"/>
      <c r="AE1748" s="34"/>
      <c r="AR1748" s="219" t="s">
        <v>275</v>
      </c>
      <c r="AT1748" s="219" t="s">
        <v>184</v>
      </c>
      <c r="AU1748" s="219" t="s">
        <v>85</v>
      </c>
      <c r="AY1748" s="17" t="s">
        <v>182</v>
      </c>
      <c r="BE1748" s="220">
        <f>IF(N1748="základní",J1748,0)</f>
        <v>0</v>
      </c>
      <c r="BF1748" s="220">
        <f>IF(N1748="snížená",J1748,0)</f>
        <v>0</v>
      </c>
      <c r="BG1748" s="220">
        <f>IF(N1748="zákl. přenesená",J1748,0)</f>
        <v>0</v>
      </c>
      <c r="BH1748" s="220">
        <f>IF(N1748="sníž. přenesená",J1748,0)</f>
        <v>0</v>
      </c>
      <c r="BI1748" s="220">
        <f>IF(N1748="nulová",J1748,0)</f>
        <v>0</v>
      </c>
      <c r="BJ1748" s="17" t="s">
        <v>83</v>
      </c>
      <c r="BK1748" s="220">
        <f>ROUND(I1748*H1748,2)</f>
        <v>0</v>
      </c>
      <c r="BL1748" s="17" t="s">
        <v>275</v>
      </c>
      <c r="BM1748" s="219" t="s">
        <v>2842</v>
      </c>
    </row>
    <row r="1749" spans="1:65" s="13" customFormat="1">
      <c r="B1749" s="221"/>
      <c r="C1749" s="222"/>
      <c r="D1749" s="223" t="s">
        <v>191</v>
      </c>
      <c r="E1749" s="224" t="s">
        <v>1</v>
      </c>
      <c r="F1749" s="225" t="s">
        <v>1051</v>
      </c>
      <c r="G1749" s="222"/>
      <c r="H1749" s="226">
        <v>17.91</v>
      </c>
      <c r="I1749" s="227"/>
      <c r="J1749" s="222"/>
      <c r="K1749" s="222"/>
      <c r="L1749" s="228"/>
      <c r="M1749" s="229"/>
      <c r="N1749" s="230"/>
      <c r="O1749" s="230"/>
      <c r="P1749" s="230"/>
      <c r="Q1749" s="230"/>
      <c r="R1749" s="230"/>
      <c r="S1749" s="230"/>
      <c r="T1749" s="231"/>
      <c r="AT1749" s="232" t="s">
        <v>191</v>
      </c>
      <c r="AU1749" s="232" t="s">
        <v>85</v>
      </c>
      <c r="AV1749" s="13" t="s">
        <v>85</v>
      </c>
      <c r="AW1749" s="13" t="s">
        <v>32</v>
      </c>
      <c r="AX1749" s="13" t="s">
        <v>76</v>
      </c>
      <c r="AY1749" s="232" t="s">
        <v>182</v>
      </c>
    </row>
    <row r="1750" spans="1:65" s="13" customFormat="1">
      <c r="B1750" s="221"/>
      <c r="C1750" s="222"/>
      <c r="D1750" s="223" t="s">
        <v>191</v>
      </c>
      <c r="E1750" s="224" t="s">
        <v>1</v>
      </c>
      <c r="F1750" s="225" t="s">
        <v>2843</v>
      </c>
      <c r="G1750" s="222"/>
      <c r="H1750" s="226">
        <v>16.154</v>
      </c>
      <c r="I1750" s="227"/>
      <c r="J1750" s="222"/>
      <c r="K1750" s="222"/>
      <c r="L1750" s="228"/>
      <c r="M1750" s="229"/>
      <c r="N1750" s="230"/>
      <c r="O1750" s="230"/>
      <c r="P1750" s="230"/>
      <c r="Q1750" s="230"/>
      <c r="R1750" s="230"/>
      <c r="S1750" s="230"/>
      <c r="T1750" s="231"/>
      <c r="AT1750" s="232" t="s">
        <v>191</v>
      </c>
      <c r="AU1750" s="232" t="s">
        <v>85</v>
      </c>
      <c r="AV1750" s="13" t="s">
        <v>85</v>
      </c>
      <c r="AW1750" s="13" t="s">
        <v>32</v>
      </c>
      <c r="AX1750" s="13" t="s">
        <v>76</v>
      </c>
      <c r="AY1750" s="232" t="s">
        <v>182</v>
      </c>
    </row>
    <row r="1751" spans="1:65" s="13" customFormat="1">
      <c r="B1751" s="221"/>
      <c r="C1751" s="222"/>
      <c r="D1751" s="223" t="s">
        <v>191</v>
      </c>
      <c r="E1751" s="224" t="s">
        <v>1</v>
      </c>
      <c r="F1751" s="225" t="s">
        <v>2844</v>
      </c>
      <c r="G1751" s="222"/>
      <c r="H1751" s="226">
        <v>0.875</v>
      </c>
      <c r="I1751" s="227"/>
      <c r="J1751" s="222"/>
      <c r="K1751" s="222"/>
      <c r="L1751" s="228"/>
      <c r="M1751" s="229"/>
      <c r="N1751" s="230"/>
      <c r="O1751" s="230"/>
      <c r="P1751" s="230"/>
      <c r="Q1751" s="230"/>
      <c r="R1751" s="230"/>
      <c r="S1751" s="230"/>
      <c r="T1751" s="231"/>
      <c r="AT1751" s="232" t="s">
        <v>191</v>
      </c>
      <c r="AU1751" s="232" t="s">
        <v>85</v>
      </c>
      <c r="AV1751" s="13" t="s">
        <v>85</v>
      </c>
      <c r="AW1751" s="13" t="s">
        <v>32</v>
      </c>
      <c r="AX1751" s="13" t="s">
        <v>76</v>
      </c>
      <c r="AY1751" s="232" t="s">
        <v>182</v>
      </c>
    </row>
    <row r="1752" spans="1:65" s="13" customFormat="1">
      <c r="B1752" s="221"/>
      <c r="C1752" s="222"/>
      <c r="D1752" s="223" t="s">
        <v>191</v>
      </c>
      <c r="E1752" s="224" t="s">
        <v>1</v>
      </c>
      <c r="F1752" s="225" t="s">
        <v>2845</v>
      </c>
      <c r="G1752" s="222"/>
      <c r="H1752" s="226">
        <v>80.626000000000005</v>
      </c>
      <c r="I1752" s="227"/>
      <c r="J1752" s="222"/>
      <c r="K1752" s="222"/>
      <c r="L1752" s="228"/>
      <c r="M1752" s="229"/>
      <c r="N1752" s="230"/>
      <c r="O1752" s="230"/>
      <c r="P1752" s="230"/>
      <c r="Q1752" s="230"/>
      <c r="R1752" s="230"/>
      <c r="S1752" s="230"/>
      <c r="T1752" s="231"/>
      <c r="AT1752" s="232" t="s">
        <v>191</v>
      </c>
      <c r="AU1752" s="232" t="s">
        <v>85</v>
      </c>
      <c r="AV1752" s="13" t="s">
        <v>85</v>
      </c>
      <c r="AW1752" s="13" t="s">
        <v>32</v>
      </c>
      <c r="AX1752" s="13" t="s">
        <v>76</v>
      </c>
      <c r="AY1752" s="232" t="s">
        <v>182</v>
      </c>
    </row>
    <row r="1753" spans="1:65" s="13" customFormat="1" ht="22.5">
      <c r="B1753" s="221"/>
      <c r="C1753" s="222"/>
      <c r="D1753" s="223" t="s">
        <v>191</v>
      </c>
      <c r="E1753" s="224" t="s">
        <v>1</v>
      </c>
      <c r="F1753" s="225" t="s">
        <v>2846</v>
      </c>
      <c r="G1753" s="222"/>
      <c r="H1753" s="226">
        <v>273.57</v>
      </c>
      <c r="I1753" s="227"/>
      <c r="J1753" s="222"/>
      <c r="K1753" s="222"/>
      <c r="L1753" s="228"/>
      <c r="M1753" s="229"/>
      <c r="N1753" s="230"/>
      <c r="O1753" s="230"/>
      <c r="P1753" s="230"/>
      <c r="Q1753" s="230"/>
      <c r="R1753" s="230"/>
      <c r="S1753" s="230"/>
      <c r="T1753" s="231"/>
      <c r="AT1753" s="232" t="s">
        <v>191</v>
      </c>
      <c r="AU1753" s="232" t="s">
        <v>85</v>
      </c>
      <c r="AV1753" s="13" t="s">
        <v>85</v>
      </c>
      <c r="AW1753" s="13" t="s">
        <v>32</v>
      </c>
      <c r="AX1753" s="13" t="s">
        <v>76</v>
      </c>
      <c r="AY1753" s="232" t="s">
        <v>182</v>
      </c>
    </row>
    <row r="1754" spans="1:65" s="15" customFormat="1">
      <c r="B1754" s="244"/>
      <c r="C1754" s="245"/>
      <c r="D1754" s="223" t="s">
        <v>191</v>
      </c>
      <c r="E1754" s="246" t="s">
        <v>1</v>
      </c>
      <c r="F1754" s="247" t="s">
        <v>202</v>
      </c>
      <c r="G1754" s="245"/>
      <c r="H1754" s="248">
        <v>389.13499999999999</v>
      </c>
      <c r="I1754" s="249"/>
      <c r="J1754" s="245"/>
      <c r="K1754" s="245"/>
      <c r="L1754" s="250"/>
      <c r="M1754" s="251"/>
      <c r="N1754" s="252"/>
      <c r="O1754" s="252"/>
      <c r="P1754" s="252"/>
      <c r="Q1754" s="252"/>
      <c r="R1754" s="252"/>
      <c r="S1754" s="252"/>
      <c r="T1754" s="253"/>
      <c r="AT1754" s="254" t="s">
        <v>191</v>
      </c>
      <c r="AU1754" s="254" t="s">
        <v>85</v>
      </c>
      <c r="AV1754" s="15" t="s">
        <v>189</v>
      </c>
      <c r="AW1754" s="15" t="s">
        <v>32</v>
      </c>
      <c r="AX1754" s="15" t="s">
        <v>83</v>
      </c>
      <c r="AY1754" s="254" t="s">
        <v>182</v>
      </c>
    </row>
    <row r="1755" spans="1:65" s="2" customFormat="1" ht="16.5" customHeight="1">
      <c r="A1755" s="34"/>
      <c r="B1755" s="35"/>
      <c r="C1755" s="208" t="s">
        <v>2847</v>
      </c>
      <c r="D1755" s="208" t="s">
        <v>184</v>
      </c>
      <c r="E1755" s="209" t="s">
        <v>2848</v>
      </c>
      <c r="F1755" s="210" t="s">
        <v>2849</v>
      </c>
      <c r="G1755" s="211" t="s">
        <v>331</v>
      </c>
      <c r="H1755" s="212">
        <v>389.13499999999999</v>
      </c>
      <c r="I1755" s="213"/>
      <c r="J1755" s="214">
        <f>ROUND(I1755*H1755,2)</f>
        <v>0</v>
      </c>
      <c r="K1755" s="210" t="s">
        <v>188</v>
      </c>
      <c r="L1755" s="39"/>
      <c r="M1755" s="215" t="s">
        <v>1</v>
      </c>
      <c r="N1755" s="216" t="s">
        <v>41</v>
      </c>
      <c r="O1755" s="71"/>
      <c r="P1755" s="217">
        <f>O1755*H1755</f>
        <v>0</v>
      </c>
      <c r="Q1755" s="217">
        <v>2.9999999999999997E-4</v>
      </c>
      <c r="R1755" s="217">
        <f>Q1755*H1755</f>
        <v>0.11674049999999998</v>
      </c>
      <c r="S1755" s="217">
        <v>0</v>
      </c>
      <c r="T1755" s="218">
        <f>S1755*H1755</f>
        <v>0</v>
      </c>
      <c r="U1755" s="34"/>
      <c r="V1755" s="34"/>
      <c r="W1755" s="34"/>
      <c r="X1755" s="34"/>
      <c r="Y1755" s="34"/>
      <c r="Z1755" s="34"/>
      <c r="AA1755" s="34"/>
      <c r="AB1755" s="34"/>
      <c r="AC1755" s="34"/>
      <c r="AD1755" s="34"/>
      <c r="AE1755" s="34"/>
      <c r="AR1755" s="219" t="s">
        <v>275</v>
      </c>
      <c r="AT1755" s="219" t="s">
        <v>184</v>
      </c>
      <c r="AU1755" s="219" t="s">
        <v>85</v>
      </c>
      <c r="AY1755" s="17" t="s">
        <v>182</v>
      </c>
      <c r="BE1755" s="220">
        <f>IF(N1755="základní",J1755,0)</f>
        <v>0</v>
      </c>
      <c r="BF1755" s="220">
        <f>IF(N1755="snížená",J1755,0)</f>
        <v>0</v>
      </c>
      <c r="BG1755" s="220">
        <f>IF(N1755="zákl. přenesená",J1755,0)</f>
        <v>0</v>
      </c>
      <c r="BH1755" s="220">
        <f>IF(N1755="sníž. přenesená",J1755,0)</f>
        <v>0</v>
      </c>
      <c r="BI1755" s="220">
        <f>IF(N1755="nulová",J1755,0)</f>
        <v>0</v>
      </c>
      <c r="BJ1755" s="17" t="s">
        <v>83</v>
      </c>
      <c r="BK1755" s="220">
        <f>ROUND(I1755*H1755,2)</f>
        <v>0</v>
      </c>
      <c r="BL1755" s="17" t="s">
        <v>275</v>
      </c>
      <c r="BM1755" s="219" t="s">
        <v>2850</v>
      </c>
    </row>
    <row r="1756" spans="1:65" s="13" customFormat="1">
      <c r="B1756" s="221"/>
      <c r="C1756" s="222"/>
      <c r="D1756" s="223" t="s">
        <v>191</v>
      </c>
      <c r="E1756" s="224" t="s">
        <v>1</v>
      </c>
      <c r="F1756" s="225" t="s">
        <v>2851</v>
      </c>
      <c r="G1756" s="222"/>
      <c r="H1756" s="226">
        <v>17.91</v>
      </c>
      <c r="I1756" s="227"/>
      <c r="J1756" s="222"/>
      <c r="K1756" s="222"/>
      <c r="L1756" s="228"/>
      <c r="M1756" s="229"/>
      <c r="N1756" s="230"/>
      <c r="O1756" s="230"/>
      <c r="P1756" s="230"/>
      <c r="Q1756" s="230"/>
      <c r="R1756" s="230"/>
      <c r="S1756" s="230"/>
      <c r="T1756" s="231"/>
      <c r="AT1756" s="232" t="s">
        <v>191</v>
      </c>
      <c r="AU1756" s="232" t="s">
        <v>85</v>
      </c>
      <c r="AV1756" s="13" t="s">
        <v>85</v>
      </c>
      <c r="AW1756" s="13" t="s">
        <v>32</v>
      </c>
      <c r="AX1756" s="13" t="s">
        <v>76</v>
      </c>
      <c r="AY1756" s="232" t="s">
        <v>182</v>
      </c>
    </row>
    <row r="1757" spans="1:65" s="14" customFormat="1">
      <c r="B1757" s="233"/>
      <c r="C1757" s="234"/>
      <c r="D1757" s="223" t="s">
        <v>191</v>
      </c>
      <c r="E1757" s="235" t="s">
        <v>1</v>
      </c>
      <c r="F1757" s="236" t="s">
        <v>774</v>
      </c>
      <c r="G1757" s="234"/>
      <c r="H1757" s="237">
        <v>17.91</v>
      </c>
      <c r="I1757" s="238"/>
      <c r="J1757" s="234"/>
      <c r="K1757" s="234"/>
      <c r="L1757" s="239"/>
      <c r="M1757" s="240"/>
      <c r="N1757" s="241"/>
      <c r="O1757" s="241"/>
      <c r="P1757" s="241"/>
      <c r="Q1757" s="241"/>
      <c r="R1757" s="241"/>
      <c r="S1757" s="241"/>
      <c r="T1757" s="242"/>
      <c r="AT1757" s="243" t="s">
        <v>191</v>
      </c>
      <c r="AU1757" s="243" t="s">
        <v>85</v>
      </c>
      <c r="AV1757" s="14" t="s">
        <v>195</v>
      </c>
      <c r="AW1757" s="14" t="s">
        <v>32</v>
      </c>
      <c r="AX1757" s="14" t="s">
        <v>76</v>
      </c>
      <c r="AY1757" s="243" t="s">
        <v>182</v>
      </c>
    </row>
    <row r="1758" spans="1:65" s="13" customFormat="1">
      <c r="B1758" s="221"/>
      <c r="C1758" s="222"/>
      <c r="D1758" s="223" t="s">
        <v>191</v>
      </c>
      <c r="E1758" s="224" t="s">
        <v>1</v>
      </c>
      <c r="F1758" s="225" t="s">
        <v>2852</v>
      </c>
      <c r="G1758" s="222"/>
      <c r="H1758" s="226">
        <v>16.154</v>
      </c>
      <c r="I1758" s="227"/>
      <c r="J1758" s="222"/>
      <c r="K1758" s="222"/>
      <c r="L1758" s="228"/>
      <c r="M1758" s="229"/>
      <c r="N1758" s="230"/>
      <c r="O1758" s="230"/>
      <c r="P1758" s="230"/>
      <c r="Q1758" s="230"/>
      <c r="R1758" s="230"/>
      <c r="S1758" s="230"/>
      <c r="T1758" s="231"/>
      <c r="AT1758" s="232" t="s">
        <v>191</v>
      </c>
      <c r="AU1758" s="232" t="s">
        <v>85</v>
      </c>
      <c r="AV1758" s="13" t="s">
        <v>85</v>
      </c>
      <c r="AW1758" s="13" t="s">
        <v>32</v>
      </c>
      <c r="AX1758" s="13" t="s">
        <v>76</v>
      </c>
      <c r="AY1758" s="232" t="s">
        <v>182</v>
      </c>
    </row>
    <row r="1759" spans="1:65" s="13" customFormat="1">
      <c r="B1759" s="221"/>
      <c r="C1759" s="222"/>
      <c r="D1759" s="223" t="s">
        <v>191</v>
      </c>
      <c r="E1759" s="224" t="s">
        <v>1</v>
      </c>
      <c r="F1759" s="225" t="s">
        <v>2844</v>
      </c>
      <c r="G1759" s="222"/>
      <c r="H1759" s="226">
        <v>0.875</v>
      </c>
      <c r="I1759" s="227"/>
      <c r="J1759" s="222"/>
      <c r="K1759" s="222"/>
      <c r="L1759" s="228"/>
      <c r="M1759" s="229"/>
      <c r="N1759" s="230"/>
      <c r="O1759" s="230"/>
      <c r="P1759" s="230"/>
      <c r="Q1759" s="230"/>
      <c r="R1759" s="230"/>
      <c r="S1759" s="230"/>
      <c r="T1759" s="231"/>
      <c r="AT1759" s="232" t="s">
        <v>191</v>
      </c>
      <c r="AU1759" s="232" t="s">
        <v>85</v>
      </c>
      <c r="AV1759" s="13" t="s">
        <v>85</v>
      </c>
      <c r="AW1759" s="13" t="s">
        <v>32</v>
      </c>
      <c r="AX1759" s="13" t="s">
        <v>76</v>
      </c>
      <c r="AY1759" s="232" t="s">
        <v>182</v>
      </c>
    </row>
    <row r="1760" spans="1:65" s="14" customFormat="1">
      <c r="B1760" s="233"/>
      <c r="C1760" s="234"/>
      <c r="D1760" s="223" t="s">
        <v>191</v>
      </c>
      <c r="E1760" s="235" t="s">
        <v>1</v>
      </c>
      <c r="F1760" s="236" t="s">
        <v>541</v>
      </c>
      <c r="G1760" s="234"/>
      <c r="H1760" s="237">
        <v>17.029</v>
      </c>
      <c r="I1760" s="238"/>
      <c r="J1760" s="234"/>
      <c r="K1760" s="234"/>
      <c r="L1760" s="239"/>
      <c r="M1760" s="240"/>
      <c r="N1760" s="241"/>
      <c r="O1760" s="241"/>
      <c r="P1760" s="241"/>
      <c r="Q1760" s="241"/>
      <c r="R1760" s="241"/>
      <c r="S1760" s="241"/>
      <c r="T1760" s="242"/>
      <c r="AT1760" s="243" t="s">
        <v>191</v>
      </c>
      <c r="AU1760" s="243" t="s">
        <v>85</v>
      </c>
      <c r="AV1760" s="14" t="s">
        <v>195</v>
      </c>
      <c r="AW1760" s="14" t="s">
        <v>32</v>
      </c>
      <c r="AX1760" s="14" t="s">
        <v>76</v>
      </c>
      <c r="AY1760" s="243" t="s">
        <v>182</v>
      </c>
    </row>
    <row r="1761" spans="1:65" s="13" customFormat="1">
      <c r="B1761" s="221"/>
      <c r="C1761" s="222"/>
      <c r="D1761" s="223" t="s">
        <v>191</v>
      </c>
      <c r="E1761" s="224" t="s">
        <v>1</v>
      </c>
      <c r="F1761" s="225" t="s">
        <v>2853</v>
      </c>
      <c r="G1761" s="222"/>
      <c r="H1761" s="226">
        <v>80.626000000000005</v>
      </c>
      <c r="I1761" s="227"/>
      <c r="J1761" s="222"/>
      <c r="K1761" s="222"/>
      <c r="L1761" s="228"/>
      <c r="M1761" s="229"/>
      <c r="N1761" s="230"/>
      <c r="O1761" s="230"/>
      <c r="P1761" s="230"/>
      <c r="Q1761" s="230"/>
      <c r="R1761" s="230"/>
      <c r="S1761" s="230"/>
      <c r="T1761" s="231"/>
      <c r="AT1761" s="232" t="s">
        <v>191</v>
      </c>
      <c r="AU1761" s="232" t="s">
        <v>85</v>
      </c>
      <c r="AV1761" s="13" t="s">
        <v>85</v>
      </c>
      <c r="AW1761" s="13" t="s">
        <v>32</v>
      </c>
      <c r="AX1761" s="13" t="s">
        <v>76</v>
      </c>
      <c r="AY1761" s="232" t="s">
        <v>182</v>
      </c>
    </row>
    <row r="1762" spans="1:65" s="14" customFormat="1">
      <c r="B1762" s="233"/>
      <c r="C1762" s="234"/>
      <c r="D1762" s="223" t="s">
        <v>191</v>
      </c>
      <c r="E1762" s="235" t="s">
        <v>1</v>
      </c>
      <c r="F1762" s="236" t="s">
        <v>546</v>
      </c>
      <c r="G1762" s="234"/>
      <c r="H1762" s="237">
        <v>80.626000000000005</v>
      </c>
      <c r="I1762" s="238"/>
      <c r="J1762" s="234"/>
      <c r="K1762" s="234"/>
      <c r="L1762" s="239"/>
      <c r="M1762" s="240"/>
      <c r="N1762" s="241"/>
      <c r="O1762" s="241"/>
      <c r="P1762" s="241"/>
      <c r="Q1762" s="241"/>
      <c r="R1762" s="241"/>
      <c r="S1762" s="241"/>
      <c r="T1762" s="242"/>
      <c r="AT1762" s="243" t="s">
        <v>191</v>
      </c>
      <c r="AU1762" s="243" t="s">
        <v>85</v>
      </c>
      <c r="AV1762" s="14" t="s">
        <v>195</v>
      </c>
      <c r="AW1762" s="14" t="s">
        <v>32</v>
      </c>
      <c r="AX1762" s="14" t="s">
        <v>76</v>
      </c>
      <c r="AY1762" s="243" t="s">
        <v>182</v>
      </c>
    </row>
    <row r="1763" spans="1:65" s="13" customFormat="1" ht="22.5">
      <c r="B1763" s="221"/>
      <c r="C1763" s="222"/>
      <c r="D1763" s="223" t="s">
        <v>191</v>
      </c>
      <c r="E1763" s="224" t="s">
        <v>1</v>
      </c>
      <c r="F1763" s="225" t="s">
        <v>2846</v>
      </c>
      <c r="G1763" s="222"/>
      <c r="H1763" s="226">
        <v>273.57</v>
      </c>
      <c r="I1763" s="227"/>
      <c r="J1763" s="222"/>
      <c r="K1763" s="222"/>
      <c r="L1763" s="228"/>
      <c r="M1763" s="229"/>
      <c r="N1763" s="230"/>
      <c r="O1763" s="230"/>
      <c r="P1763" s="230"/>
      <c r="Q1763" s="230"/>
      <c r="R1763" s="230"/>
      <c r="S1763" s="230"/>
      <c r="T1763" s="231"/>
      <c r="AT1763" s="232" t="s">
        <v>191</v>
      </c>
      <c r="AU1763" s="232" t="s">
        <v>85</v>
      </c>
      <c r="AV1763" s="13" t="s">
        <v>85</v>
      </c>
      <c r="AW1763" s="13" t="s">
        <v>32</v>
      </c>
      <c r="AX1763" s="13" t="s">
        <v>76</v>
      </c>
      <c r="AY1763" s="232" t="s">
        <v>182</v>
      </c>
    </row>
    <row r="1764" spans="1:65" s="14" customFormat="1">
      <c r="B1764" s="233"/>
      <c r="C1764" s="234"/>
      <c r="D1764" s="223" t="s">
        <v>191</v>
      </c>
      <c r="E1764" s="235" t="s">
        <v>1</v>
      </c>
      <c r="F1764" s="236" t="s">
        <v>548</v>
      </c>
      <c r="G1764" s="234"/>
      <c r="H1764" s="237">
        <v>273.57</v>
      </c>
      <c r="I1764" s="238"/>
      <c r="J1764" s="234"/>
      <c r="K1764" s="234"/>
      <c r="L1764" s="239"/>
      <c r="M1764" s="240"/>
      <c r="N1764" s="241"/>
      <c r="O1764" s="241"/>
      <c r="P1764" s="241"/>
      <c r="Q1764" s="241"/>
      <c r="R1764" s="241"/>
      <c r="S1764" s="241"/>
      <c r="T1764" s="242"/>
      <c r="AT1764" s="243" t="s">
        <v>191</v>
      </c>
      <c r="AU1764" s="243" t="s">
        <v>85</v>
      </c>
      <c r="AV1764" s="14" t="s">
        <v>195</v>
      </c>
      <c r="AW1764" s="14" t="s">
        <v>32</v>
      </c>
      <c r="AX1764" s="14" t="s">
        <v>76</v>
      </c>
      <c r="AY1764" s="243" t="s">
        <v>182</v>
      </c>
    </row>
    <row r="1765" spans="1:65" s="15" customFormat="1">
      <c r="B1765" s="244"/>
      <c r="C1765" s="245"/>
      <c r="D1765" s="223" t="s">
        <v>191</v>
      </c>
      <c r="E1765" s="246" t="s">
        <v>1</v>
      </c>
      <c r="F1765" s="247" t="s">
        <v>202</v>
      </c>
      <c r="G1765" s="245"/>
      <c r="H1765" s="248">
        <v>389.13499999999999</v>
      </c>
      <c r="I1765" s="249"/>
      <c r="J1765" s="245"/>
      <c r="K1765" s="245"/>
      <c r="L1765" s="250"/>
      <c r="M1765" s="251"/>
      <c r="N1765" s="252"/>
      <c r="O1765" s="252"/>
      <c r="P1765" s="252"/>
      <c r="Q1765" s="252"/>
      <c r="R1765" s="252"/>
      <c r="S1765" s="252"/>
      <c r="T1765" s="253"/>
      <c r="AT1765" s="254" t="s">
        <v>191</v>
      </c>
      <c r="AU1765" s="254" t="s">
        <v>85</v>
      </c>
      <c r="AV1765" s="15" t="s">
        <v>189</v>
      </c>
      <c r="AW1765" s="15" t="s">
        <v>32</v>
      </c>
      <c r="AX1765" s="15" t="s">
        <v>83</v>
      </c>
      <c r="AY1765" s="254" t="s">
        <v>182</v>
      </c>
    </row>
    <row r="1766" spans="1:65" s="2" customFormat="1" ht="16.5" customHeight="1">
      <c r="A1766" s="34"/>
      <c r="B1766" s="35"/>
      <c r="C1766" s="208" t="s">
        <v>2854</v>
      </c>
      <c r="D1766" s="208" t="s">
        <v>184</v>
      </c>
      <c r="E1766" s="209" t="s">
        <v>2855</v>
      </c>
      <c r="F1766" s="210" t="s">
        <v>2856</v>
      </c>
      <c r="G1766" s="211" t="s">
        <v>331</v>
      </c>
      <c r="H1766" s="212">
        <v>399.22300000000001</v>
      </c>
      <c r="I1766" s="213"/>
      <c r="J1766" s="214">
        <f>ROUND(I1766*H1766,2)</f>
        <v>0</v>
      </c>
      <c r="K1766" s="210" t="s">
        <v>188</v>
      </c>
      <c r="L1766" s="39"/>
      <c r="M1766" s="215" t="s">
        <v>1</v>
      </c>
      <c r="N1766" s="216" t="s">
        <v>41</v>
      </c>
      <c r="O1766" s="71"/>
      <c r="P1766" s="217">
        <f>O1766*H1766</f>
        <v>0</v>
      </c>
      <c r="Q1766" s="217">
        <v>7.4999999999999997E-3</v>
      </c>
      <c r="R1766" s="217">
        <f>Q1766*H1766</f>
        <v>2.9941724999999999</v>
      </c>
      <c r="S1766" s="217">
        <v>0</v>
      </c>
      <c r="T1766" s="218">
        <f>S1766*H1766</f>
        <v>0</v>
      </c>
      <c r="U1766" s="34"/>
      <c r="V1766" s="34"/>
      <c r="W1766" s="34"/>
      <c r="X1766" s="34"/>
      <c r="Y1766" s="34"/>
      <c r="Z1766" s="34"/>
      <c r="AA1766" s="34"/>
      <c r="AB1766" s="34"/>
      <c r="AC1766" s="34"/>
      <c r="AD1766" s="34"/>
      <c r="AE1766" s="34"/>
      <c r="AR1766" s="219" t="s">
        <v>275</v>
      </c>
      <c r="AT1766" s="219" t="s">
        <v>184</v>
      </c>
      <c r="AU1766" s="219" t="s">
        <v>85</v>
      </c>
      <c r="AY1766" s="17" t="s">
        <v>182</v>
      </c>
      <c r="BE1766" s="220">
        <f>IF(N1766="základní",J1766,0)</f>
        <v>0</v>
      </c>
      <c r="BF1766" s="220">
        <f>IF(N1766="snížená",J1766,0)</f>
        <v>0</v>
      </c>
      <c r="BG1766" s="220">
        <f>IF(N1766="zákl. přenesená",J1766,0)</f>
        <v>0</v>
      </c>
      <c r="BH1766" s="220">
        <f>IF(N1766="sníž. přenesená",J1766,0)</f>
        <v>0</v>
      </c>
      <c r="BI1766" s="220">
        <f>IF(N1766="nulová",J1766,0)</f>
        <v>0</v>
      </c>
      <c r="BJ1766" s="17" t="s">
        <v>83</v>
      </c>
      <c r="BK1766" s="220">
        <f>ROUND(I1766*H1766,2)</f>
        <v>0</v>
      </c>
      <c r="BL1766" s="17" t="s">
        <v>275</v>
      </c>
      <c r="BM1766" s="219" t="s">
        <v>2857</v>
      </c>
    </row>
    <row r="1767" spans="1:65" s="13" customFormat="1">
      <c r="B1767" s="221"/>
      <c r="C1767" s="222"/>
      <c r="D1767" s="223" t="s">
        <v>191</v>
      </c>
      <c r="E1767" s="224" t="s">
        <v>1</v>
      </c>
      <c r="F1767" s="225" t="s">
        <v>1051</v>
      </c>
      <c r="G1767" s="222"/>
      <c r="H1767" s="226">
        <v>17.91</v>
      </c>
      <c r="I1767" s="227"/>
      <c r="J1767" s="222"/>
      <c r="K1767" s="222"/>
      <c r="L1767" s="228"/>
      <c r="M1767" s="229"/>
      <c r="N1767" s="230"/>
      <c r="O1767" s="230"/>
      <c r="P1767" s="230"/>
      <c r="Q1767" s="230"/>
      <c r="R1767" s="230"/>
      <c r="S1767" s="230"/>
      <c r="T1767" s="231"/>
      <c r="AT1767" s="232" t="s">
        <v>191</v>
      </c>
      <c r="AU1767" s="232" t="s">
        <v>85</v>
      </c>
      <c r="AV1767" s="13" t="s">
        <v>85</v>
      </c>
      <c r="AW1767" s="13" t="s">
        <v>32</v>
      </c>
      <c r="AX1767" s="13" t="s">
        <v>76</v>
      </c>
      <c r="AY1767" s="232" t="s">
        <v>182</v>
      </c>
    </row>
    <row r="1768" spans="1:65" s="13" customFormat="1">
      <c r="B1768" s="221"/>
      <c r="C1768" s="222"/>
      <c r="D1768" s="223" t="s">
        <v>191</v>
      </c>
      <c r="E1768" s="224" t="s">
        <v>1</v>
      </c>
      <c r="F1768" s="225" t="s">
        <v>1107</v>
      </c>
      <c r="G1768" s="222"/>
      <c r="H1768" s="226">
        <v>15.632999999999999</v>
      </c>
      <c r="I1768" s="227"/>
      <c r="J1768" s="222"/>
      <c r="K1768" s="222"/>
      <c r="L1768" s="228"/>
      <c r="M1768" s="229"/>
      <c r="N1768" s="230"/>
      <c r="O1768" s="230"/>
      <c r="P1768" s="230"/>
      <c r="Q1768" s="230"/>
      <c r="R1768" s="230"/>
      <c r="S1768" s="230"/>
      <c r="T1768" s="231"/>
      <c r="AT1768" s="232" t="s">
        <v>191</v>
      </c>
      <c r="AU1768" s="232" t="s">
        <v>85</v>
      </c>
      <c r="AV1768" s="13" t="s">
        <v>85</v>
      </c>
      <c r="AW1768" s="13" t="s">
        <v>32</v>
      </c>
      <c r="AX1768" s="13" t="s">
        <v>76</v>
      </c>
      <c r="AY1768" s="232" t="s">
        <v>182</v>
      </c>
    </row>
    <row r="1769" spans="1:65" s="13" customFormat="1">
      <c r="B1769" s="221"/>
      <c r="C1769" s="222"/>
      <c r="D1769" s="223" t="s">
        <v>191</v>
      </c>
      <c r="E1769" s="224" t="s">
        <v>1</v>
      </c>
      <c r="F1769" s="225" t="s">
        <v>1108</v>
      </c>
      <c r="G1769" s="222"/>
      <c r="H1769" s="226">
        <v>6.53</v>
      </c>
      <c r="I1769" s="227"/>
      <c r="J1769" s="222"/>
      <c r="K1769" s="222"/>
      <c r="L1769" s="228"/>
      <c r="M1769" s="229"/>
      <c r="N1769" s="230"/>
      <c r="O1769" s="230"/>
      <c r="P1769" s="230"/>
      <c r="Q1769" s="230"/>
      <c r="R1769" s="230"/>
      <c r="S1769" s="230"/>
      <c r="T1769" s="231"/>
      <c r="AT1769" s="232" t="s">
        <v>191</v>
      </c>
      <c r="AU1769" s="232" t="s">
        <v>85</v>
      </c>
      <c r="AV1769" s="13" t="s">
        <v>85</v>
      </c>
      <c r="AW1769" s="13" t="s">
        <v>32</v>
      </c>
      <c r="AX1769" s="13" t="s">
        <v>76</v>
      </c>
      <c r="AY1769" s="232" t="s">
        <v>182</v>
      </c>
    </row>
    <row r="1770" spans="1:65" s="13" customFormat="1" ht="22.5">
      <c r="B1770" s="221"/>
      <c r="C1770" s="222"/>
      <c r="D1770" s="223" t="s">
        <v>191</v>
      </c>
      <c r="E1770" s="224" t="s">
        <v>1</v>
      </c>
      <c r="F1770" s="225" t="s">
        <v>1058</v>
      </c>
      <c r="G1770" s="222"/>
      <c r="H1770" s="226">
        <v>65.356999999999999</v>
      </c>
      <c r="I1770" s="227"/>
      <c r="J1770" s="222"/>
      <c r="K1770" s="222"/>
      <c r="L1770" s="228"/>
      <c r="M1770" s="229"/>
      <c r="N1770" s="230"/>
      <c r="O1770" s="230"/>
      <c r="P1770" s="230"/>
      <c r="Q1770" s="230"/>
      <c r="R1770" s="230"/>
      <c r="S1770" s="230"/>
      <c r="T1770" s="231"/>
      <c r="AT1770" s="232" t="s">
        <v>191</v>
      </c>
      <c r="AU1770" s="232" t="s">
        <v>85</v>
      </c>
      <c r="AV1770" s="13" t="s">
        <v>85</v>
      </c>
      <c r="AW1770" s="13" t="s">
        <v>32</v>
      </c>
      <c r="AX1770" s="13" t="s">
        <v>76</v>
      </c>
      <c r="AY1770" s="232" t="s">
        <v>182</v>
      </c>
    </row>
    <row r="1771" spans="1:65" s="13" customFormat="1">
      <c r="B1771" s="221"/>
      <c r="C1771" s="222"/>
      <c r="D1771" s="223" t="s">
        <v>191</v>
      </c>
      <c r="E1771" s="224" t="s">
        <v>1</v>
      </c>
      <c r="F1771" s="225" t="s">
        <v>1059</v>
      </c>
      <c r="G1771" s="222"/>
      <c r="H1771" s="226">
        <v>17.247</v>
      </c>
      <c r="I1771" s="227"/>
      <c r="J1771" s="222"/>
      <c r="K1771" s="222"/>
      <c r="L1771" s="228"/>
      <c r="M1771" s="229"/>
      <c r="N1771" s="230"/>
      <c r="O1771" s="230"/>
      <c r="P1771" s="230"/>
      <c r="Q1771" s="230"/>
      <c r="R1771" s="230"/>
      <c r="S1771" s="230"/>
      <c r="T1771" s="231"/>
      <c r="AT1771" s="232" t="s">
        <v>191</v>
      </c>
      <c r="AU1771" s="232" t="s">
        <v>85</v>
      </c>
      <c r="AV1771" s="13" t="s">
        <v>85</v>
      </c>
      <c r="AW1771" s="13" t="s">
        <v>32</v>
      </c>
      <c r="AX1771" s="13" t="s">
        <v>76</v>
      </c>
      <c r="AY1771" s="232" t="s">
        <v>182</v>
      </c>
    </row>
    <row r="1772" spans="1:65" s="13" customFormat="1">
      <c r="B1772" s="221"/>
      <c r="C1772" s="222"/>
      <c r="D1772" s="223" t="s">
        <v>191</v>
      </c>
      <c r="E1772" s="224" t="s">
        <v>1</v>
      </c>
      <c r="F1772" s="225" t="s">
        <v>1110</v>
      </c>
      <c r="G1772" s="222"/>
      <c r="H1772" s="226">
        <v>104.42700000000001</v>
      </c>
      <c r="I1772" s="227"/>
      <c r="J1772" s="222"/>
      <c r="K1772" s="222"/>
      <c r="L1772" s="228"/>
      <c r="M1772" s="229"/>
      <c r="N1772" s="230"/>
      <c r="O1772" s="230"/>
      <c r="P1772" s="230"/>
      <c r="Q1772" s="230"/>
      <c r="R1772" s="230"/>
      <c r="S1772" s="230"/>
      <c r="T1772" s="231"/>
      <c r="AT1772" s="232" t="s">
        <v>191</v>
      </c>
      <c r="AU1772" s="232" t="s">
        <v>85</v>
      </c>
      <c r="AV1772" s="13" t="s">
        <v>85</v>
      </c>
      <c r="AW1772" s="13" t="s">
        <v>32</v>
      </c>
      <c r="AX1772" s="13" t="s">
        <v>76</v>
      </c>
      <c r="AY1772" s="232" t="s">
        <v>182</v>
      </c>
    </row>
    <row r="1773" spans="1:65" s="13" customFormat="1">
      <c r="B1773" s="221"/>
      <c r="C1773" s="222"/>
      <c r="D1773" s="223" t="s">
        <v>191</v>
      </c>
      <c r="E1773" s="224" t="s">
        <v>1</v>
      </c>
      <c r="F1773" s="225" t="s">
        <v>2858</v>
      </c>
      <c r="G1773" s="222"/>
      <c r="H1773" s="226">
        <v>40.439</v>
      </c>
      <c r="I1773" s="227"/>
      <c r="J1773" s="222"/>
      <c r="K1773" s="222"/>
      <c r="L1773" s="228"/>
      <c r="M1773" s="229"/>
      <c r="N1773" s="230"/>
      <c r="O1773" s="230"/>
      <c r="P1773" s="230"/>
      <c r="Q1773" s="230"/>
      <c r="R1773" s="230"/>
      <c r="S1773" s="230"/>
      <c r="T1773" s="231"/>
      <c r="AT1773" s="232" t="s">
        <v>191</v>
      </c>
      <c r="AU1773" s="232" t="s">
        <v>85</v>
      </c>
      <c r="AV1773" s="13" t="s">
        <v>85</v>
      </c>
      <c r="AW1773" s="13" t="s">
        <v>32</v>
      </c>
      <c r="AX1773" s="13" t="s">
        <v>76</v>
      </c>
      <c r="AY1773" s="232" t="s">
        <v>182</v>
      </c>
    </row>
    <row r="1774" spans="1:65" s="13" customFormat="1" ht="22.5">
      <c r="B1774" s="221"/>
      <c r="C1774" s="222"/>
      <c r="D1774" s="223" t="s">
        <v>191</v>
      </c>
      <c r="E1774" s="224" t="s">
        <v>1</v>
      </c>
      <c r="F1774" s="225" t="s">
        <v>2859</v>
      </c>
      <c r="G1774" s="222"/>
      <c r="H1774" s="226">
        <v>131.68</v>
      </c>
      <c r="I1774" s="227"/>
      <c r="J1774" s="222"/>
      <c r="K1774" s="222"/>
      <c r="L1774" s="228"/>
      <c r="M1774" s="229"/>
      <c r="N1774" s="230"/>
      <c r="O1774" s="230"/>
      <c r="P1774" s="230"/>
      <c r="Q1774" s="230"/>
      <c r="R1774" s="230"/>
      <c r="S1774" s="230"/>
      <c r="T1774" s="231"/>
      <c r="AT1774" s="232" t="s">
        <v>191</v>
      </c>
      <c r="AU1774" s="232" t="s">
        <v>85</v>
      </c>
      <c r="AV1774" s="13" t="s">
        <v>85</v>
      </c>
      <c r="AW1774" s="13" t="s">
        <v>32</v>
      </c>
      <c r="AX1774" s="13" t="s">
        <v>76</v>
      </c>
      <c r="AY1774" s="232" t="s">
        <v>182</v>
      </c>
    </row>
    <row r="1775" spans="1:65" s="15" customFormat="1">
      <c r="B1775" s="244"/>
      <c r="C1775" s="245"/>
      <c r="D1775" s="223" t="s">
        <v>191</v>
      </c>
      <c r="E1775" s="246" t="s">
        <v>1</v>
      </c>
      <c r="F1775" s="247" t="s">
        <v>202</v>
      </c>
      <c r="G1775" s="245"/>
      <c r="H1775" s="248">
        <v>399.22300000000001</v>
      </c>
      <c r="I1775" s="249"/>
      <c r="J1775" s="245"/>
      <c r="K1775" s="245"/>
      <c r="L1775" s="250"/>
      <c r="M1775" s="251"/>
      <c r="N1775" s="252"/>
      <c r="O1775" s="252"/>
      <c r="P1775" s="252"/>
      <c r="Q1775" s="252"/>
      <c r="R1775" s="252"/>
      <c r="S1775" s="252"/>
      <c r="T1775" s="253"/>
      <c r="AT1775" s="254" t="s">
        <v>191</v>
      </c>
      <c r="AU1775" s="254" t="s">
        <v>85</v>
      </c>
      <c r="AV1775" s="15" t="s">
        <v>189</v>
      </c>
      <c r="AW1775" s="15" t="s">
        <v>32</v>
      </c>
      <c r="AX1775" s="15" t="s">
        <v>83</v>
      </c>
      <c r="AY1775" s="254" t="s">
        <v>182</v>
      </c>
    </row>
    <row r="1776" spans="1:65" s="2" customFormat="1" ht="16.5" customHeight="1">
      <c r="A1776" s="34"/>
      <c r="B1776" s="35"/>
      <c r="C1776" s="208" t="s">
        <v>2860</v>
      </c>
      <c r="D1776" s="208" t="s">
        <v>184</v>
      </c>
      <c r="E1776" s="209" t="s">
        <v>2861</v>
      </c>
      <c r="F1776" s="210" t="s">
        <v>2862</v>
      </c>
      <c r="G1776" s="211" t="s">
        <v>360</v>
      </c>
      <c r="H1776" s="212">
        <v>96.864999999999995</v>
      </c>
      <c r="I1776" s="213"/>
      <c r="J1776" s="214">
        <f>ROUND(I1776*H1776,2)</f>
        <v>0</v>
      </c>
      <c r="K1776" s="210" t="s">
        <v>188</v>
      </c>
      <c r="L1776" s="39"/>
      <c r="M1776" s="215" t="s">
        <v>1</v>
      </c>
      <c r="N1776" s="216" t="s">
        <v>41</v>
      </c>
      <c r="O1776" s="71"/>
      <c r="P1776" s="217">
        <f>O1776*H1776</f>
        <v>0</v>
      </c>
      <c r="Q1776" s="217">
        <v>0</v>
      </c>
      <c r="R1776" s="217">
        <f>Q1776*H1776</f>
        <v>0</v>
      </c>
      <c r="S1776" s="217">
        <v>0</v>
      </c>
      <c r="T1776" s="218">
        <f>S1776*H1776</f>
        <v>0</v>
      </c>
      <c r="U1776" s="34"/>
      <c r="V1776" s="34"/>
      <c r="W1776" s="34"/>
      <c r="X1776" s="34"/>
      <c r="Y1776" s="34"/>
      <c r="Z1776" s="34"/>
      <c r="AA1776" s="34"/>
      <c r="AB1776" s="34"/>
      <c r="AC1776" s="34"/>
      <c r="AD1776" s="34"/>
      <c r="AE1776" s="34"/>
      <c r="AR1776" s="219" t="s">
        <v>275</v>
      </c>
      <c r="AT1776" s="219" t="s">
        <v>184</v>
      </c>
      <c r="AU1776" s="219" t="s">
        <v>85</v>
      </c>
      <c r="AY1776" s="17" t="s">
        <v>182</v>
      </c>
      <c r="BE1776" s="220">
        <f>IF(N1776="základní",J1776,0)</f>
        <v>0</v>
      </c>
      <c r="BF1776" s="220">
        <f>IF(N1776="snížená",J1776,0)</f>
        <v>0</v>
      </c>
      <c r="BG1776" s="220">
        <f>IF(N1776="zákl. přenesená",J1776,0)</f>
        <v>0</v>
      </c>
      <c r="BH1776" s="220">
        <f>IF(N1776="sníž. přenesená",J1776,0)</f>
        <v>0</v>
      </c>
      <c r="BI1776" s="220">
        <f>IF(N1776="nulová",J1776,0)</f>
        <v>0</v>
      </c>
      <c r="BJ1776" s="17" t="s">
        <v>83</v>
      </c>
      <c r="BK1776" s="220">
        <f>ROUND(I1776*H1776,2)</f>
        <v>0</v>
      </c>
      <c r="BL1776" s="17" t="s">
        <v>275</v>
      </c>
      <c r="BM1776" s="219" t="s">
        <v>2863</v>
      </c>
    </row>
    <row r="1777" spans="1:65" s="13" customFormat="1">
      <c r="B1777" s="221"/>
      <c r="C1777" s="222"/>
      <c r="D1777" s="223" t="s">
        <v>191</v>
      </c>
      <c r="E1777" s="224" t="s">
        <v>1</v>
      </c>
      <c r="F1777" s="225" t="s">
        <v>2864</v>
      </c>
      <c r="G1777" s="222"/>
      <c r="H1777" s="226">
        <v>96.864999999999995</v>
      </c>
      <c r="I1777" s="227"/>
      <c r="J1777" s="222"/>
      <c r="K1777" s="222"/>
      <c r="L1777" s="228"/>
      <c r="M1777" s="229"/>
      <c r="N1777" s="230"/>
      <c r="O1777" s="230"/>
      <c r="P1777" s="230"/>
      <c r="Q1777" s="230"/>
      <c r="R1777" s="230"/>
      <c r="S1777" s="230"/>
      <c r="T1777" s="231"/>
      <c r="AT1777" s="232" t="s">
        <v>191</v>
      </c>
      <c r="AU1777" s="232" t="s">
        <v>85</v>
      </c>
      <c r="AV1777" s="13" t="s">
        <v>85</v>
      </c>
      <c r="AW1777" s="13" t="s">
        <v>32</v>
      </c>
      <c r="AX1777" s="13" t="s">
        <v>83</v>
      </c>
      <c r="AY1777" s="232" t="s">
        <v>182</v>
      </c>
    </row>
    <row r="1778" spans="1:65" s="2" customFormat="1" ht="16.5" customHeight="1">
      <c r="A1778" s="34"/>
      <c r="B1778" s="35"/>
      <c r="C1778" s="255" t="s">
        <v>2865</v>
      </c>
      <c r="D1778" s="255" t="s">
        <v>309</v>
      </c>
      <c r="E1778" s="256" t="s">
        <v>2866</v>
      </c>
      <c r="F1778" s="257" t="s">
        <v>2867</v>
      </c>
      <c r="G1778" s="258" t="s">
        <v>360</v>
      </c>
      <c r="H1778" s="259">
        <v>106.55200000000001</v>
      </c>
      <c r="I1778" s="260"/>
      <c r="J1778" s="261">
        <f>ROUND(I1778*H1778,2)</f>
        <v>0</v>
      </c>
      <c r="K1778" s="257" t="s">
        <v>188</v>
      </c>
      <c r="L1778" s="262"/>
      <c r="M1778" s="263" t="s">
        <v>1</v>
      </c>
      <c r="N1778" s="264" t="s">
        <v>41</v>
      </c>
      <c r="O1778" s="71"/>
      <c r="P1778" s="217">
        <f>O1778*H1778</f>
        <v>0</v>
      </c>
      <c r="Q1778" s="217">
        <v>1.2999999999999999E-4</v>
      </c>
      <c r="R1778" s="217">
        <f>Q1778*H1778</f>
        <v>1.3851759999999999E-2</v>
      </c>
      <c r="S1778" s="217">
        <v>0</v>
      </c>
      <c r="T1778" s="218">
        <f>S1778*H1778</f>
        <v>0</v>
      </c>
      <c r="U1778" s="34"/>
      <c r="V1778" s="34"/>
      <c r="W1778" s="34"/>
      <c r="X1778" s="34"/>
      <c r="Y1778" s="34"/>
      <c r="Z1778" s="34"/>
      <c r="AA1778" s="34"/>
      <c r="AB1778" s="34"/>
      <c r="AC1778" s="34"/>
      <c r="AD1778" s="34"/>
      <c r="AE1778" s="34"/>
      <c r="AR1778" s="219" t="s">
        <v>380</v>
      </c>
      <c r="AT1778" s="219" t="s">
        <v>309</v>
      </c>
      <c r="AU1778" s="219" t="s">
        <v>85</v>
      </c>
      <c r="AY1778" s="17" t="s">
        <v>182</v>
      </c>
      <c r="BE1778" s="220">
        <f>IF(N1778="základní",J1778,0)</f>
        <v>0</v>
      </c>
      <c r="BF1778" s="220">
        <f>IF(N1778="snížená",J1778,0)</f>
        <v>0</v>
      </c>
      <c r="BG1778" s="220">
        <f>IF(N1778="zákl. přenesená",J1778,0)</f>
        <v>0</v>
      </c>
      <c r="BH1778" s="220">
        <f>IF(N1778="sníž. přenesená",J1778,0)</f>
        <v>0</v>
      </c>
      <c r="BI1778" s="220">
        <f>IF(N1778="nulová",J1778,0)</f>
        <v>0</v>
      </c>
      <c r="BJ1778" s="17" t="s">
        <v>83</v>
      </c>
      <c r="BK1778" s="220">
        <f>ROUND(I1778*H1778,2)</f>
        <v>0</v>
      </c>
      <c r="BL1778" s="17" t="s">
        <v>275</v>
      </c>
      <c r="BM1778" s="219" t="s">
        <v>2868</v>
      </c>
    </row>
    <row r="1779" spans="1:65" s="13" customFormat="1">
      <c r="B1779" s="221"/>
      <c r="C1779" s="222"/>
      <c r="D1779" s="223" t="s">
        <v>191</v>
      </c>
      <c r="E1779" s="222"/>
      <c r="F1779" s="225" t="s">
        <v>2869</v>
      </c>
      <c r="G1779" s="222"/>
      <c r="H1779" s="226">
        <v>106.55200000000001</v>
      </c>
      <c r="I1779" s="227"/>
      <c r="J1779" s="222"/>
      <c r="K1779" s="222"/>
      <c r="L1779" s="228"/>
      <c r="M1779" s="229"/>
      <c r="N1779" s="230"/>
      <c r="O1779" s="230"/>
      <c r="P1779" s="230"/>
      <c r="Q1779" s="230"/>
      <c r="R1779" s="230"/>
      <c r="S1779" s="230"/>
      <c r="T1779" s="231"/>
      <c r="AT1779" s="232" t="s">
        <v>191</v>
      </c>
      <c r="AU1779" s="232" t="s">
        <v>85</v>
      </c>
      <c r="AV1779" s="13" t="s">
        <v>85</v>
      </c>
      <c r="AW1779" s="13" t="s">
        <v>4</v>
      </c>
      <c r="AX1779" s="13" t="s">
        <v>83</v>
      </c>
      <c r="AY1779" s="232" t="s">
        <v>182</v>
      </c>
    </row>
    <row r="1780" spans="1:65" s="2" customFormat="1" ht="16.5" customHeight="1">
      <c r="A1780" s="34"/>
      <c r="B1780" s="35"/>
      <c r="C1780" s="208" t="s">
        <v>2870</v>
      </c>
      <c r="D1780" s="208" t="s">
        <v>184</v>
      </c>
      <c r="E1780" s="209" t="s">
        <v>2871</v>
      </c>
      <c r="F1780" s="210" t="s">
        <v>2872</v>
      </c>
      <c r="G1780" s="211" t="s">
        <v>360</v>
      </c>
      <c r="H1780" s="212">
        <v>58.43</v>
      </c>
      <c r="I1780" s="213"/>
      <c r="J1780" s="214">
        <f>ROUND(I1780*H1780,2)</f>
        <v>0</v>
      </c>
      <c r="K1780" s="210" t="s">
        <v>188</v>
      </c>
      <c r="L1780" s="39"/>
      <c r="M1780" s="215" t="s">
        <v>1</v>
      </c>
      <c r="N1780" s="216" t="s">
        <v>41</v>
      </c>
      <c r="O1780" s="71"/>
      <c r="P1780" s="217">
        <f>O1780*H1780</f>
        <v>0</v>
      </c>
      <c r="Q1780" s="217">
        <v>0</v>
      </c>
      <c r="R1780" s="217">
        <f>Q1780*H1780</f>
        <v>0</v>
      </c>
      <c r="S1780" s="217">
        <v>3.2499999999999999E-3</v>
      </c>
      <c r="T1780" s="218">
        <f>S1780*H1780</f>
        <v>0.1898975</v>
      </c>
      <c r="U1780" s="34"/>
      <c r="V1780" s="34"/>
      <c r="W1780" s="34"/>
      <c r="X1780" s="34"/>
      <c r="Y1780" s="34"/>
      <c r="Z1780" s="34"/>
      <c r="AA1780" s="34"/>
      <c r="AB1780" s="34"/>
      <c r="AC1780" s="34"/>
      <c r="AD1780" s="34"/>
      <c r="AE1780" s="34"/>
      <c r="AR1780" s="219" t="s">
        <v>275</v>
      </c>
      <c r="AT1780" s="219" t="s">
        <v>184</v>
      </c>
      <c r="AU1780" s="219" t="s">
        <v>85</v>
      </c>
      <c r="AY1780" s="17" t="s">
        <v>182</v>
      </c>
      <c r="BE1780" s="220">
        <f>IF(N1780="základní",J1780,0)</f>
        <v>0</v>
      </c>
      <c r="BF1780" s="220">
        <f>IF(N1780="snížená",J1780,0)</f>
        <v>0</v>
      </c>
      <c r="BG1780" s="220">
        <f>IF(N1780="zákl. přenesená",J1780,0)</f>
        <v>0</v>
      </c>
      <c r="BH1780" s="220">
        <f>IF(N1780="sníž. přenesená",J1780,0)</f>
        <v>0</v>
      </c>
      <c r="BI1780" s="220">
        <f>IF(N1780="nulová",J1780,0)</f>
        <v>0</v>
      </c>
      <c r="BJ1780" s="17" t="s">
        <v>83</v>
      </c>
      <c r="BK1780" s="220">
        <f>ROUND(I1780*H1780,2)</f>
        <v>0</v>
      </c>
      <c r="BL1780" s="17" t="s">
        <v>275</v>
      </c>
      <c r="BM1780" s="219" t="s">
        <v>2873</v>
      </c>
    </row>
    <row r="1781" spans="1:65" s="13" customFormat="1">
      <c r="B1781" s="221"/>
      <c r="C1781" s="222"/>
      <c r="D1781" s="223" t="s">
        <v>191</v>
      </c>
      <c r="E1781" s="224" t="s">
        <v>1</v>
      </c>
      <c r="F1781" s="225" t="s">
        <v>2874</v>
      </c>
      <c r="G1781" s="222"/>
      <c r="H1781" s="226">
        <v>58.43</v>
      </c>
      <c r="I1781" s="227"/>
      <c r="J1781" s="222"/>
      <c r="K1781" s="222"/>
      <c r="L1781" s="228"/>
      <c r="M1781" s="229"/>
      <c r="N1781" s="230"/>
      <c r="O1781" s="230"/>
      <c r="P1781" s="230"/>
      <c r="Q1781" s="230"/>
      <c r="R1781" s="230"/>
      <c r="S1781" s="230"/>
      <c r="T1781" s="231"/>
      <c r="AT1781" s="232" t="s">
        <v>191</v>
      </c>
      <c r="AU1781" s="232" t="s">
        <v>85</v>
      </c>
      <c r="AV1781" s="13" t="s">
        <v>85</v>
      </c>
      <c r="AW1781" s="13" t="s">
        <v>32</v>
      </c>
      <c r="AX1781" s="13" t="s">
        <v>83</v>
      </c>
      <c r="AY1781" s="232" t="s">
        <v>182</v>
      </c>
    </row>
    <row r="1782" spans="1:65" s="2" customFormat="1" ht="16.5" customHeight="1">
      <c r="A1782" s="34"/>
      <c r="B1782" s="35"/>
      <c r="C1782" s="208" t="s">
        <v>2875</v>
      </c>
      <c r="D1782" s="208" t="s">
        <v>184</v>
      </c>
      <c r="E1782" s="209" t="s">
        <v>2876</v>
      </c>
      <c r="F1782" s="210" t="s">
        <v>2877</v>
      </c>
      <c r="G1782" s="211" t="s">
        <v>360</v>
      </c>
      <c r="H1782" s="212">
        <v>266.83999999999997</v>
      </c>
      <c r="I1782" s="213"/>
      <c r="J1782" s="214">
        <f>ROUND(I1782*H1782,2)</f>
        <v>0</v>
      </c>
      <c r="K1782" s="210" t="s">
        <v>188</v>
      </c>
      <c r="L1782" s="39"/>
      <c r="M1782" s="215" t="s">
        <v>1</v>
      </c>
      <c r="N1782" s="216" t="s">
        <v>41</v>
      </c>
      <c r="O1782" s="71"/>
      <c r="P1782" s="217">
        <f>O1782*H1782</f>
        <v>0</v>
      </c>
      <c r="Q1782" s="217">
        <v>4.2999999999999999E-4</v>
      </c>
      <c r="R1782" s="217">
        <f>Q1782*H1782</f>
        <v>0.11474119999999999</v>
      </c>
      <c r="S1782" s="217">
        <v>0</v>
      </c>
      <c r="T1782" s="218">
        <f>S1782*H1782</f>
        <v>0</v>
      </c>
      <c r="U1782" s="34"/>
      <c r="V1782" s="34"/>
      <c r="W1782" s="34"/>
      <c r="X1782" s="34"/>
      <c r="Y1782" s="34"/>
      <c r="Z1782" s="34"/>
      <c r="AA1782" s="34"/>
      <c r="AB1782" s="34"/>
      <c r="AC1782" s="34"/>
      <c r="AD1782" s="34"/>
      <c r="AE1782" s="34"/>
      <c r="AR1782" s="219" t="s">
        <v>275</v>
      </c>
      <c r="AT1782" s="219" t="s">
        <v>184</v>
      </c>
      <c r="AU1782" s="219" t="s">
        <v>85</v>
      </c>
      <c r="AY1782" s="17" t="s">
        <v>182</v>
      </c>
      <c r="BE1782" s="220">
        <f>IF(N1782="základní",J1782,0)</f>
        <v>0</v>
      </c>
      <c r="BF1782" s="220">
        <f>IF(N1782="snížená",J1782,0)</f>
        <v>0</v>
      </c>
      <c r="BG1782" s="220">
        <f>IF(N1782="zákl. přenesená",J1782,0)</f>
        <v>0</v>
      </c>
      <c r="BH1782" s="220">
        <f>IF(N1782="sníž. přenesená",J1782,0)</f>
        <v>0</v>
      </c>
      <c r="BI1782" s="220">
        <f>IF(N1782="nulová",J1782,0)</f>
        <v>0</v>
      </c>
      <c r="BJ1782" s="17" t="s">
        <v>83</v>
      </c>
      <c r="BK1782" s="220">
        <f>ROUND(I1782*H1782,2)</f>
        <v>0</v>
      </c>
      <c r="BL1782" s="17" t="s">
        <v>275</v>
      </c>
      <c r="BM1782" s="219" t="s">
        <v>2878</v>
      </c>
    </row>
    <row r="1783" spans="1:65" s="13" customFormat="1">
      <c r="B1783" s="221"/>
      <c r="C1783" s="222"/>
      <c r="D1783" s="223" t="s">
        <v>191</v>
      </c>
      <c r="E1783" s="224" t="s">
        <v>1</v>
      </c>
      <c r="F1783" s="225" t="s">
        <v>2879</v>
      </c>
      <c r="G1783" s="222"/>
      <c r="H1783" s="226">
        <v>22.66</v>
      </c>
      <c r="I1783" s="227"/>
      <c r="J1783" s="222"/>
      <c r="K1783" s="222"/>
      <c r="L1783" s="228"/>
      <c r="M1783" s="229"/>
      <c r="N1783" s="230"/>
      <c r="O1783" s="230"/>
      <c r="P1783" s="230"/>
      <c r="Q1783" s="230"/>
      <c r="R1783" s="230"/>
      <c r="S1783" s="230"/>
      <c r="T1783" s="231"/>
      <c r="AT1783" s="232" t="s">
        <v>191</v>
      </c>
      <c r="AU1783" s="232" t="s">
        <v>85</v>
      </c>
      <c r="AV1783" s="13" t="s">
        <v>85</v>
      </c>
      <c r="AW1783" s="13" t="s">
        <v>32</v>
      </c>
      <c r="AX1783" s="13" t="s">
        <v>76</v>
      </c>
      <c r="AY1783" s="232" t="s">
        <v>182</v>
      </c>
    </row>
    <row r="1784" spans="1:65" s="13" customFormat="1">
      <c r="B1784" s="221"/>
      <c r="C1784" s="222"/>
      <c r="D1784" s="223" t="s">
        <v>191</v>
      </c>
      <c r="E1784" s="224" t="s">
        <v>1</v>
      </c>
      <c r="F1784" s="225" t="s">
        <v>2880</v>
      </c>
      <c r="G1784" s="222"/>
      <c r="H1784" s="226">
        <v>36.22</v>
      </c>
      <c r="I1784" s="227"/>
      <c r="J1784" s="222"/>
      <c r="K1784" s="222"/>
      <c r="L1784" s="228"/>
      <c r="M1784" s="229"/>
      <c r="N1784" s="230"/>
      <c r="O1784" s="230"/>
      <c r="P1784" s="230"/>
      <c r="Q1784" s="230"/>
      <c r="R1784" s="230"/>
      <c r="S1784" s="230"/>
      <c r="T1784" s="231"/>
      <c r="AT1784" s="232" t="s">
        <v>191</v>
      </c>
      <c r="AU1784" s="232" t="s">
        <v>85</v>
      </c>
      <c r="AV1784" s="13" t="s">
        <v>85</v>
      </c>
      <c r="AW1784" s="13" t="s">
        <v>32</v>
      </c>
      <c r="AX1784" s="13" t="s">
        <v>76</v>
      </c>
      <c r="AY1784" s="232" t="s">
        <v>182</v>
      </c>
    </row>
    <row r="1785" spans="1:65" s="13" customFormat="1">
      <c r="B1785" s="221"/>
      <c r="C1785" s="222"/>
      <c r="D1785" s="223" t="s">
        <v>191</v>
      </c>
      <c r="E1785" s="224" t="s">
        <v>1</v>
      </c>
      <c r="F1785" s="225" t="s">
        <v>2881</v>
      </c>
      <c r="G1785" s="222"/>
      <c r="H1785" s="226">
        <v>81.66</v>
      </c>
      <c r="I1785" s="227"/>
      <c r="J1785" s="222"/>
      <c r="K1785" s="222"/>
      <c r="L1785" s="228"/>
      <c r="M1785" s="229"/>
      <c r="N1785" s="230"/>
      <c r="O1785" s="230"/>
      <c r="P1785" s="230"/>
      <c r="Q1785" s="230"/>
      <c r="R1785" s="230"/>
      <c r="S1785" s="230"/>
      <c r="T1785" s="231"/>
      <c r="AT1785" s="232" t="s">
        <v>191</v>
      </c>
      <c r="AU1785" s="232" t="s">
        <v>85</v>
      </c>
      <c r="AV1785" s="13" t="s">
        <v>85</v>
      </c>
      <c r="AW1785" s="13" t="s">
        <v>32</v>
      </c>
      <c r="AX1785" s="13" t="s">
        <v>76</v>
      </c>
      <c r="AY1785" s="232" t="s">
        <v>182</v>
      </c>
    </row>
    <row r="1786" spans="1:65" s="13" customFormat="1">
      <c r="B1786" s="221"/>
      <c r="C1786" s="222"/>
      <c r="D1786" s="223" t="s">
        <v>191</v>
      </c>
      <c r="E1786" s="224" t="s">
        <v>1</v>
      </c>
      <c r="F1786" s="225" t="s">
        <v>2882</v>
      </c>
      <c r="G1786" s="222"/>
      <c r="H1786" s="226">
        <v>126.3</v>
      </c>
      <c r="I1786" s="227"/>
      <c r="J1786" s="222"/>
      <c r="K1786" s="222"/>
      <c r="L1786" s="228"/>
      <c r="M1786" s="229"/>
      <c r="N1786" s="230"/>
      <c r="O1786" s="230"/>
      <c r="P1786" s="230"/>
      <c r="Q1786" s="230"/>
      <c r="R1786" s="230"/>
      <c r="S1786" s="230"/>
      <c r="T1786" s="231"/>
      <c r="AT1786" s="232" t="s">
        <v>191</v>
      </c>
      <c r="AU1786" s="232" t="s">
        <v>85</v>
      </c>
      <c r="AV1786" s="13" t="s">
        <v>85</v>
      </c>
      <c r="AW1786" s="13" t="s">
        <v>32</v>
      </c>
      <c r="AX1786" s="13" t="s">
        <v>76</v>
      </c>
      <c r="AY1786" s="232" t="s">
        <v>182</v>
      </c>
    </row>
    <row r="1787" spans="1:65" s="15" customFormat="1">
      <c r="B1787" s="244"/>
      <c r="C1787" s="245"/>
      <c r="D1787" s="223" t="s">
        <v>191</v>
      </c>
      <c r="E1787" s="246" t="s">
        <v>1</v>
      </c>
      <c r="F1787" s="247" t="s">
        <v>202</v>
      </c>
      <c r="G1787" s="245"/>
      <c r="H1787" s="248">
        <v>266.83999999999997</v>
      </c>
      <c r="I1787" s="249"/>
      <c r="J1787" s="245"/>
      <c r="K1787" s="245"/>
      <c r="L1787" s="250"/>
      <c r="M1787" s="251"/>
      <c r="N1787" s="252"/>
      <c r="O1787" s="252"/>
      <c r="P1787" s="252"/>
      <c r="Q1787" s="252"/>
      <c r="R1787" s="252"/>
      <c r="S1787" s="252"/>
      <c r="T1787" s="253"/>
      <c r="AT1787" s="254" t="s">
        <v>191</v>
      </c>
      <c r="AU1787" s="254" t="s">
        <v>85</v>
      </c>
      <c r="AV1787" s="15" t="s">
        <v>189</v>
      </c>
      <c r="AW1787" s="15" t="s">
        <v>32</v>
      </c>
      <c r="AX1787" s="15" t="s">
        <v>83</v>
      </c>
      <c r="AY1787" s="254" t="s">
        <v>182</v>
      </c>
    </row>
    <row r="1788" spans="1:65" s="2" customFormat="1" ht="16.5" customHeight="1">
      <c r="A1788" s="34"/>
      <c r="B1788" s="35"/>
      <c r="C1788" s="208" t="s">
        <v>2883</v>
      </c>
      <c r="D1788" s="208" t="s">
        <v>184</v>
      </c>
      <c r="E1788" s="209" t="s">
        <v>2884</v>
      </c>
      <c r="F1788" s="210" t="s">
        <v>2885</v>
      </c>
      <c r="G1788" s="211" t="s">
        <v>360</v>
      </c>
      <c r="H1788" s="212">
        <v>52.64</v>
      </c>
      <c r="I1788" s="213"/>
      <c r="J1788" s="214">
        <f>ROUND(I1788*H1788,2)</f>
        <v>0</v>
      </c>
      <c r="K1788" s="210" t="s">
        <v>188</v>
      </c>
      <c r="L1788" s="39"/>
      <c r="M1788" s="215" t="s">
        <v>1</v>
      </c>
      <c r="N1788" s="216" t="s">
        <v>41</v>
      </c>
      <c r="O1788" s="71"/>
      <c r="P1788" s="217">
        <f>O1788*H1788</f>
        <v>0</v>
      </c>
      <c r="Q1788" s="217">
        <v>4.2999999999999999E-4</v>
      </c>
      <c r="R1788" s="217">
        <f>Q1788*H1788</f>
        <v>2.2635200000000001E-2</v>
      </c>
      <c r="S1788" s="217">
        <v>0</v>
      </c>
      <c r="T1788" s="218">
        <f>S1788*H1788</f>
        <v>0</v>
      </c>
      <c r="U1788" s="34"/>
      <c r="V1788" s="34"/>
      <c r="W1788" s="34"/>
      <c r="X1788" s="34"/>
      <c r="Y1788" s="34"/>
      <c r="Z1788" s="34"/>
      <c r="AA1788" s="34"/>
      <c r="AB1788" s="34"/>
      <c r="AC1788" s="34"/>
      <c r="AD1788" s="34"/>
      <c r="AE1788" s="34"/>
      <c r="AR1788" s="219" t="s">
        <v>275</v>
      </c>
      <c r="AT1788" s="219" t="s">
        <v>184</v>
      </c>
      <c r="AU1788" s="219" t="s">
        <v>85</v>
      </c>
      <c r="AY1788" s="17" t="s">
        <v>182</v>
      </c>
      <c r="BE1788" s="220">
        <f>IF(N1788="základní",J1788,0)</f>
        <v>0</v>
      </c>
      <c r="BF1788" s="220">
        <f>IF(N1788="snížená",J1788,0)</f>
        <v>0</v>
      </c>
      <c r="BG1788" s="220">
        <f>IF(N1788="zákl. přenesená",J1788,0)</f>
        <v>0</v>
      </c>
      <c r="BH1788" s="220">
        <f>IF(N1788="sníž. přenesená",J1788,0)</f>
        <v>0</v>
      </c>
      <c r="BI1788" s="220">
        <f>IF(N1788="nulová",J1788,0)</f>
        <v>0</v>
      </c>
      <c r="BJ1788" s="17" t="s">
        <v>83</v>
      </c>
      <c r="BK1788" s="220">
        <f>ROUND(I1788*H1788,2)</f>
        <v>0</v>
      </c>
      <c r="BL1788" s="17" t="s">
        <v>275</v>
      </c>
      <c r="BM1788" s="219" t="s">
        <v>2886</v>
      </c>
    </row>
    <row r="1789" spans="1:65" s="13" customFormat="1">
      <c r="B1789" s="221"/>
      <c r="C1789" s="222"/>
      <c r="D1789" s="223" t="s">
        <v>191</v>
      </c>
      <c r="E1789" s="224" t="s">
        <v>1</v>
      </c>
      <c r="F1789" s="225" t="s">
        <v>2887</v>
      </c>
      <c r="G1789" s="222"/>
      <c r="H1789" s="226">
        <v>3.24</v>
      </c>
      <c r="I1789" s="227"/>
      <c r="J1789" s="222"/>
      <c r="K1789" s="222"/>
      <c r="L1789" s="228"/>
      <c r="M1789" s="229"/>
      <c r="N1789" s="230"/>
      <c r="O1789" s="230"/>
      <c r="P1789" s="230"/>
      <c r="Q1789" s="230"/>
      <c r="R1789" s="230"/>
      <c r="S1789" s="230"/>
      <c r="T1789" s="231"/>
      <c r="AT1789" s="232" t="s">
        <v>191</v>
      </c>
      <c r="AU1789" s="232" t="s">
        <v>85</v>
      </c>
      <c r="AV1789" s="13" t="s">
        <v>85</v>
      </c>
      <c r="AW1789" s="13" t="s">
        <v>32</v>
      </c>
      <c r="AX1789" s="13" t="s">
        <v>76</v>
      </c>
      <c r="AY1789" s="232" t="s">
        <v>182</v>
      </c>
    </row>
    <row r="1790" spans="1:65" s="13" customFormat="1">
      <c r="B1790" s="221"/>
      <c r="C1790" s="222"/>
      <c r="D1790" s="223" t="s">
        <v>191</v>
      </c>
      <c r="E1790" s="224" t="s">
        <v>1</v>
      </c>
      <c r="F1790" s="225" t="s">
        <v>2888</v>
      </c>
      <c r="G1790" s="222"/>
      <c r="H1790" s="226">
        <v>23</v>
      </c>
      <c r="I1790" s="227"/>
      <c r="J1790" s="222"/>
      <c r="K1790" s="222"/>
      <c r="L1790" s="228"/>
      <c r="M1790" s="229"/>
      <c r="N1790" s="230"/>
      <c r="O1790" s="230"/>
      <c r="P1790" s="230"/>
      <c r="Q1790" s="230"/>
      <c r="R1790" s="230"/>
      <c r="S1790" s="230"/>
      <c r="T1790" s="231"/>
      <c r="AT1790" s="232" t="s">
        <v>191</v>
      </c>
      <c r="AU1790" s="232" t="s">
        <v>85</v>
      </c>
      <c r="AV1790" s="13" t="s">
        <v>85</v>
      </c>
      <c r="AW1790" s="13" t="s">
        <v>32</v>
      </c>
      <c r="AX1790" s="13" t="s">
        <v>76</v>
      </c>
      <c r="AY1790" s="232" t="s">
        <v>182</v>
      </c>
    </row>
    <row r="1791" spans="1:65" s="13" customFormat="1">
      <c r="B1791" s="221"/>
      <c r="C1791" s="222"/>
      <c r="D1791" s="223" t="s">
        <v>191</v>
      </c>
      <c r="E1791" s="224" t="s">
        <v>1</v>
      </c>
      <c r="F1791" s="225" t="s">
        <v>2889</v>
      </c>
      <c r="G1791" s="222"/>
      <c r="H1791" s="226">
        <v>11.4</v>
      </c>
      <c r="I1791" s="227"/>
      <c r="J1791" s="222"/>
      <c r="K1791" s="222"/>
      <c r="L1791" s="228"/>
      <c r="M1791" s="229"/>
      <c r="N1791" s="230"/>
      <c r="O1791" s="230"/>
      <c r="P1791" s="230"/>
      <c r="Q1791" s="230"/>
      <c r="R1791" s="230"/>
      <c r="S1791" s="230"/>
      <c r="T1791" s="231"/>
      <c r="AT1791" s="232" t="s">
        <v>191</v>
      </c>
      <c r="AU1791" s="232" t="s">
        <v>85</v>
      </c>
      <c r="AV1791" s="13" t="s">
        <v>85</v>
      </c>
      <c r="AW1791" s="13" t="s">
        <v>32</v>
      </c>
      <c r="AX1791" s="13" t="s">
        <v>76</v>
      </c>
      <c r="AY1791" s="232" t="s">
        <v>182</v>
      </c>
    </row>
    <row r="1792" spans="1:65" s="13" customFormat="1">
      <c r="B1792" s="221"/>
      <c r="C1792" s="222"/>
      <c r="D1792" s="223" t="s">
        <v>191</v>
      </c>
      <c r="E1792" s="224" t="s">
        <v>1</v>
      </c>
      <c r="F1792" s="225" t="s">
        <v>2890</v>
      </c>
      <c r="G1792" s="222"/>
      <c r="H1792" s="226">
        <v>15</v>
      </c>
      <c r="I1792" s="227"/>
      <c r="J1792" s="222"/>
      <c r="K1792" s="222"/>
      <c r="L1792" s="228"/>
      <c r="M1792" s="229"/>
      <c r="N1792" s="230"/>
      <c r="O1792" s="230"/>
      <c r="P1792" s="230"/>
      <c r="Q1792" s="230"/>
      <c r="R1792" s="230"/>
      <c r="S1792" s="230"/>
      <c r="T1792" s="231"/>
      <c r="AT1792" s="232" t="s">
        <v>191</v>
      </c>
      <c r="AU1792" s="232" t="s">
        <v>85</v>
      </c>
      <c r="AV1792" s="13" t="s">
        <v>85</v>
      </c>
      <c r="AW1792" s="13" t="s">
        <v>32</v>
      </c>
      <c r="AX1792" s="13" t="s">
        <v>76</v>
      </c>
      <c r="AY1792" s="232" t="s">
        <v>182</v>
      </c>
    </row>
    <row r="1793" spans="1:65" s="15" customFormat="1">
      <c r="B1793" s="244"/>
      <c r="C1793" s="245"/>
      <c r="D1793" s="223" t="s">
        <v>191</v>
      </c>
      <c r="E1793" s="246" t="s">
        <v>1</v>
      </c>
      <c r="F1793" s="247" t="s">
        <v>202</v>
      </c>
      <c r="G1793" s="245"/>
      <c r="H1793" s="248">
        <v>52.64</v>
      </c>
      <c r="I1793" s="249"/>
      <c r="J1793" s="245"/>
      <c r="K1793" s="245"/>
      <c r="L1793" s="250"/>
      <c r="M1793" s="251"/>
      <c r="N1793" s="252"/>
      <c r="O1793" s="252"/>
      <c r="P1793" s="252"/>
      <c r="Q1793" s="252"/>
      <c r="R1793" s="252"/>
      <c r="S1793" s="252"/>
      <c r="T1793" s="253"/>
      <c r="AT1793" s="254" t="s">
        <v>191</v>
      </c>
      <c r="AU1793" s="254" t="s">
        <v>85</v>
      </c>
      <c r="AV1793" s="15" t="s">
        <v>189</v>
      </c>
      <c r="AW1793" s="15" t="s">
        <v>32</v>
      </c>
      <c r="AX1793" s="15" t="s">
        <v>83</v>
      </c>
      <c r="AY1793" s="254" t="s">
        <v>182</v>
      </c>
    </row>
    <row r="1794" spans="1:65" s="2" customFormat="1" ht="16.5" customHeight="1">
      <c r="A1794" s="34"/>
      <c r="B1794" s="35"/>
      <c r="C1794" s="255" t="s">
        <v>2891</v>
      </c>
      <c r="D1794" s="255" t="s">
        <v>309</v>
      </c>
      <c r="E1794" s="256" t="s">
        <v>2892</v>
      </c>
      <c r="F1794" s="257" t="s">
        <v>2893</v>
      </c>
      <c r="G1794" s="258" t="s">
        <v>414</v>
      </c>
      <c r="H1794" s="259">
        <v>1171.4259999999999</v>
      </c>
      <c r="I1794" s="260"/>
      <c r="J1794" s="261">
        <f>ROUND(I1794*H1794,2)</f>
        <v>0</v>
      </c>
      <c r="K1794" s="257" t="s">
        <v>188</v>
      </c>
      <c r="L1794" s="262"/>
      <c r="M1794" s="263" t="s">
        <v>1</v>
      </c>
      <c r="N1794" s="264" t="s">
        <v>41</v>
      </c>
      <c r="O1794" s="71"/>
      <c r="P1794" s="217">
        <f>O1794*H1794</f>
        <v>0</v>
      </c>
      <c r="Q1794" s="217">
        <v>4.4999999999999999E-4</v>
      </c>
      <c r="R1794" s="217">
        <f>Q1794*H1794</f>
        <v>0.52714169999999994</v>
      </c>
      <c r="S1794" s="217">
        <v>0</v>
      </c>
      <c r="T1794" s="218">
        <f>S1794*H1794</f>
        <v>0</v>
      </c>
      <c r="U1794" s="34"/>
      <c r="V1794" s="34"/>
      <c r="W1794" s="34"/>
      <c r="X1794" s="34"/>
      <c r="Y1794" s="34"/>
      <c r="Z1794" s="34"/>
      <c r="AA1794" s="34"/>
      <c r="AB1794" s="34"/>
      <c r="AC1794" s="34"/>
      <c r="AD1794" s="34"/>
      <c r="AE1794" s="34"/>
      <c r="AR1794" s="219" t="s">
        <v>380</v>
      </c>
      <c r="AT1794" s="219" t="s">
        <v>309</v>
      </c>
      <c r="AU1794" s="219" t="s">
        <v>85</v>
      </c>
      <c r="AY1794" s="17" t="s">
        <v>182</v>
      </c>
      <c r="BE1794" s="220">
        <f>IF(N1794="základní",J1794,0)</f>
        <v>0</v>
      </c>
      <c r="BF1794" s="220">
        <f>IF(N1794="snížená",J1794,0)</f>
        <v>0</v>
      </c>
      <c r="BG1794" s="220">
        <f>IF(N1794="zákl. přenesená",J1794,0)</f>
        <v>0</v>
      </c>
      <c r="BH1794" s="220">
        <f>IF(N1794="sníž. přenesená",J1794,0)</f>
        <v>0</v>
      </c>
      <c r="BI1794" s="220">
        <f>IF(N1794="nulová",J1794,0)</f>
        <v>0</v>
      </c>
      <c r="BJ1794" s="17" t="s">
        <v>83</v>
      </c>
      <c r="BK1794" s="220">
        <f>ROUND(I1794*H1794,2)</f>
        <v>0</v>
      </c>
      <c r="BL1794" s="17" t="s">
        <v>275</v>
      </c>
      <c r="BM1794" s="219" t="s">
        <v>2894</v>
      </c>
    </row>
    <row r="1795" spans="1:65" s="13" customFormat="1">
      <c r="B1795" s="221"/>
      <c r="C1795" s="222"/>
      <c r="D1795" s="223" t="s">
        <v>191</v>
      </c>
      <c r="E1795" s="224" t="s">
        <v>1</v>
      </c>
      <c r="F1795" s="225" t="s">
        <v>2895</v>
      </c>
      <c r="G1795" s="222"/>
      <c r="H1795" s="226">
        <v>75.533000000000001</v>
      </c>
      <c r="I1795" s="227"/>
      <c r="J1795" s="222"/>
      <c r="K1795" s="222"/>
      <c r="L1795" s="228"/>
      <c r="M1795" s="229"/>
      <c r="N1795" s="230"/>
      <c r="O1795" s="230"/>
      <c r="P1795" s="230"/>
      <c r="Q1795" s="230"/>
      <c r="R1795" s="230"/>
      <c r="S1795" s="230"/>
      <c r="T1795" s="231"/>
      <c r="AT1795" s="232" t="s">
        <v>191</v>
      </c>
      <c r="AU1795" s="232" t="s">
        <v>85</v>
      </c>
      <c r="AV1795" s="13" t="s">
        <v>85</v>
      </c>
      <c r="AW1795" s="13" t="s">
        <v>32</v>
      </c>
      <c r="AX1795" s="13" t="s">
        <v>76</v>
      </c>
      <c r="AY1795" s="232" t="s">
        <v>182</v>
      </c>
    </row>
    <row r="1796" spans="1:65" s="13" customFormat="1">
      <c r="B1796" s="221"/>
      <c r="C1796" s="222"/>
      <c r="D1796" s="223" t="s">
        <v>191</v>
      </c>
      <c r="E1796" s="224" t="s">
        <v>1</v>
      </c>
      <c r="F1796" s="225" t="s">
        <v>2896</v>
      </c>
      <c r="G1796" s="222"/>
      <c r="H1796" s="226">
        <v>10.8</v>
      </c>
      <c r="I1796" s="227"/>
      <c r="J1796" s="222"/>
      <c r="K1796" s="222"/>
      <c r="L1796" s="228"/>
      <c r="M1796" s="229"/>
      <c r="N1796" s="230"/>
      <c r="O1796" s="230"/>
      <c r="P1796" s="230"/>
      <c r="Q1796" s="230"/>
      <c r="R1796" s="230"/>
      <c r="S1796" s="230"/>
      <c r="T1796" s="231"/>
      <c r="AT1796" s="232" t="s">
        <v>191</v>
      </c>
      <c r="AU1796" s="232" t="s">
        <v>85</v>
      </c>
      <c r="AV1796" s="13" t="s">
        <v>85</v>
      </c>
      <c r="AW1796" s="13" t="s">
        <v>32</v>
      </c>
      <c r="AX1796" s="13" t="s">
        <v>76</v>
      </c>
      <c r="AY1796" s="232" t="s">
        <v>182</v>
      </c>
    </row>
    <row r="1797" spans="1:65" s="13" customFormat="1">
      <c r="B1797" s="221"/>
      <c r="C1797" s="222"/>
      <c r="D1797" s="223" t="s">
        <v>191</v>
      </c>
      <c r="E1797" s="224" t="s">
        <v>1</v>
      </c>
      <c r="F1797" s="225" t="s">
        <v>2897</v>
      </c>
      <c r="G1797" s="222"/>
      <c r="H1797" s="226">
        <v>120.733</v>
      </c>
      <c r="I1797" s="227"/>
      <c r="J1797" s="222"/>
      <c r="K1797" s="222"/>
      <c r="L1797" s="228"/>
      <c r="M1797" s="229"/>
      <c r="N1797" s="230"/>
      <c r="O1797" s="230"/>
      <c r="P1797" s="230"/>
      <c r="Q1797" s="230"/>
      <c r="R1797" s="230"/>
      <c r="S1797" s="230"/>
      <c r="T1797" s="231"/>
      <c r="AT1797" s="232" t="s">
        <v>191</v>
      </c>
      <c r="AU1797" s="232" t="s">
        <v>85</v>
      </c>
      <c r="AV1797" s="13" t="s">
        <v>85</v>
      </c>
      <c r="AW1797" s="13" t="s">
        <v>32</v>
      </c>
      <c r="AX1797" s="13" t="s">
        <v>76</v>
      </c>
      <c r="AY1797" s="232" t="s">
        <v>182</v>
      </c>
    </row>
    <row r="1798" spans="1:65" s="13" customFormat="1">
      <c r="B1798" s="221"/>
      <c r="C1798" s="222"/>
      <c r="D1798" s="223" t="s">
        <v>191</v>
      </c>
      <c r="E1798" s="224" t="s">
        <v>1</v>
      </c>
      <c r="F1798" s="225" t="s">
        <v>2898</v>
      </c>
      <c r="G1798" s="222"/>
      <c r="H1798" s="226">
        <v>76.667000000000002</v>
      </c>
      <c r="I1798" s="227"/>
      <c r="J1798" s="222"/>
      <c r="K1798" s="222"/>
      <c r="L1798" s="228"/>
      <c r="M1798" s="229"/>
      <c r="N1798" s="230"/>
      <c r="O1798" s="230"/>
      <c r="P1798" s="230"/>
      <c r="Q1798" s="230"/>
      <c r="R1798" s="230"/>
      <c r="S1798" s="230"/>
      <c r="T1798" s="231"/>
      <c r="AT1798" s="232" t="s">
        <v>191</v>
      </c>
      <c r="AU1798" s="232" t="s">
        <v>85</v>
      </c>
      <c r="AV1798" s="13" t="s">
        <v>85</v>
      </c>
      <c r="AW1798" s="13" t="s">
        <v>32</v>
      </c>
      <c r="AX1798" s="13" t="s">
        <v>76</v>
      </c>
      <c r="AY1798" s="232" t="s">
        <v>182</v>
      </c>
    </row>
    <row r="1799" spans="1:65" s="13" customFormat="1">
      <c r="B1799" s="221"/>
      <c r="C1799" s="222"/>
      <c r="D1799" s="223" t="s">
        <v>191</v>
      </c>
      <c r="E1799" s="224" t="s">
        <v>1</v>
      </c>
      <c r="F1799" s="225" t="s">
        <v>2899</v>
      </c>
      <c r="G1799" s="222"/>
      <c r="H1799" s="226">
        <v>272.2</v>
      </c>
      <c r="I1799" s="227"/>
      <c r="J1799" s="222"/>
      <c r="K1799" s="222"/>
      <c r="L1799" s="228"/>
      <c r="M1799" s="229"/>
      <c r="N1799" s="230"/>
      <c r="O1799" s="230"/>
      <c r="P1799" s="230"/>
      <c r="Q1799" s="230"/>
      <c r="R1799" s="230"/>
      <c r="S1799" s="230"/>
      <c r="T1799" s="231"/>
      <c r="AT1799" s="232" t="s">
        <v>191</v>
      </c>
      <c r="AU1799" s="232" t="s">
        <v>85</v>
      </c>
      <c r="AV1799" s="13" t="s">
        <v>85</v>
      </c>
      <c r="AW1799" s="13" t="s">
        <v>32</v>
      </c>
      <c r="AX1799" s="13" t="s">
        <v>76</v>
      </c>
      <c r="AY1799" s="232" t="s">
        <v>182</v>
      </c>
    </row>
    <row r="1800" spans="1:65" s="13" customFormat="1">
      <c r="B1800" s="221"/>
      <c r="C1800" s="222"/>
      <c r="D1800" s="223" t="s">
        <v>191</v>
      </c>
      <c r="E1800" s="224" t="s">
        <v>1</v>
      </c>
      <c r="F1800" s="225" t="s">
        <v>2900</v>
      </c>
      <c r="G1800" s="222"/>
      <c r="H1800" s="226">
        <v>38</v>
      </c>
      <c r="I1800" s="227"/>
      <c r="J1800" s="222"/>
      <c r="K1800" s="222"/>
      <c r="L1800" s="228"/>
      <c r="M1800" s="229"/>
      <c r="N1800" s="230"/>
      <c r="O1800" s="230"/>
      <c r="P1800" s="230"/>
      <c r="Q1800" s="230"/>
      <c r="R1800" s="230"/>
      <c r="S1800" s="230"/>
      <c r="T1800" s="231"/>
      <c r="AT1800" s="232" t="s">
        <v>191</v>
      </c>
      <c r="AU1800" s="232" t="s">
        <v>85</v>
      </c>
      <c r="AV1800" s="13" t="s">
        <v>85</v>
      </c>
      <c r="AW1800" s="13" t="s">
        <v>32</v>
      </c>
      <c r="AX1800" s="13" t="s">
        <v>76</v>
      </c>
      <c r="AY1800" s="232" t="s">
        <v>182</v>
      </c>
    </row>
    <row r="1801" spans="1:65" s="13" customFormat="1">
      <c r="B1801" s="221"/>
      <c r="C1801" s="222"/>
      <c r="D1801" s="223" t="s">
        <v>191</v>
      </c>
      <c r="E1801" s="224" t="s">
        <v>1</v>
      </c>
      <c r="F1801" s="225" t="s">
        <v>2901</v>
      </c>
      <c r="G1801" s="222"/>
      <c r="H1801" s="226">
        <v>421</v>
      </c>
      <c r="I1801" s="227"/>
      <c r="J1801" s="222"/>
      <c r="K1801" s="222"/>
      <c r="L1801" s="228"/>
      <c r="M1801" s="229"/>
      <c r="N1801" s="230"/>
      <c r="O1801" s="230"/>
      <c r="P1801" s="230"/>
      <c r="Q1801" s="230"/>
      <c r="R1801" s="230"/>
      <c r="S1801" s="230"/>
      <c r="T1801" s="231"/>
      <c r="AT1801" s="232" t="s">
        <v>191</v>
      </c>
      <c r="AU1801" s="232" t="s">
        <v>85</v>
      </c>
      <c r="AV1801" s="13" t="s">
        <v>85</v>
      </c>
      <c r="AW1801" s="13" t="s">
        <v>32</v>
      </c>
      <c r="AX1801" s="13" t="s">
        <v>76</v>
      </c>
      <c r="AY1801" s="232" t="s">
        <v>182</v>
      </c>
    </row>
    <row r="1802" spans="1:65" s="13" customFormat="1">
      <c r="B1802" s="221"/>
      <c r="C1802" s="222"/>
      <c r="D1802" s="223" t="s">
        <v>191</v>
      </c>
      <c r="E1802" s="224" t="s">
        <v>1</v>
      </c>
      <c r="F1802" s="225" t="s">
        <v>2902</v>
      </c>
      <c r="G1802" s="222"/>
      <c r="H1802" s="226">
        <v>50</v>
      </c>
      <c r="I1802" s="227"/>
      <c r="J1802" s="222"/>
      <c r="K1802" s="222"/>
      <c r="L1802" s="228"/>
      <c r="M1802" s="229"/>
      <c r="N1802" s="230"/>
      <c r="O1802" s="230"/>
      <c r="P1802" s="230"/>
      <c r="Q1802" s="230"/>
      <c r="R1802" s="230"/>
      <c r="S1802" s="230"/>
      <c r="T1802" s="231"/>
      <c r="AT1802" s="232" t="s">
        <v>191</v>
      </c>
      <c r="AU1802" s="232" t="s">
        <v>85</v>
      </c>
      <c r="AV1802" s="13" t="s">
        <v>85</v>
      </c>
      <c r="AW1802" s="13" t="s">
        <v>32</v>
      </c>
      <c r="AX1802" s="13" t="s">
        <v>76</v>
      </c>
      <c r="AY1802" s="232" t="s">
        <v>182</v>
      </c>
    </row>
    <row r="1803" spans="1:65" s="15" customFormat="1">
      <c r="B1803" s="244"/>
      <c r="C1803" s="245"/>
      <c r="D1803" s="223" t="s">
        <v>191</v>
      </c>
      <c r="E1803" s="246" t="s">
        <v>1</v>
      </c>
      <c r="F1803" s="247" t="s">
        <v>202</v>
      </c>
      <c r="G1803" s="245"/>
      <c r="H1803" s="248">
        <v>1064.933</v>
      </c>
      <c r="I1803" s="249"/>
      <c r="J1803" s="245"/>
      <c r="K1803" s="245"/>
      <c r="L1803" s="250"/>
      <c r="M1803" s="251"/>
      <c r="N1803" s="252"/>
      <c r="O1803" s="252"/>
      <c r="P1803" s="252"/>
      <c r="Q1803" s="252"/>
      <c r="R1803" s="252"/>
      <c r="S1803" s="252"/>
      <c r="T1803" s="253"/>
      <c r="AT1803" s="254" t="s">
        <v>191</v>
      </c>
      <c r="AU1803" s="254" t="s">
        <v>85</v>
      </c>
      <c r="AV1803" s="15" t="s">
        <v>189</v>
      </c>
      <c r="AW1803" s="15" t="s">
        <v>32</v>
      </c>
      <c r="AX1803" s="15" t="s">
        <v>83</v>
      </c>
      <c r="AY1803" s="254" t="s">
        <v>182</v>
      </c>
    </row>
    <row r="1804" spans="1:65" s="13" customFormat="1">
      <c r="B1804" s="221"/>
      <c r="C1804" s="222"/>
      <c r="D1804" s="223" t="s">
        <v>191</v>
      </c>
      <c r="E1804" s="222"/>
      <c r="F1804" s="225" t="s">
        <v>2903</v>
      </c>
      <c r="G1804" s="222"/>
      <c r="H1804" s="226">
        <v>1171.4259999999999</v>
      </c>
      <c r="I1804" s="227"/>
      <c r="J1804" s="222"/>
      <c r="K1804" s="222"/>
      <c r="L1804" s="228"/>
      <c r="M1804" s="229"/>
      <c r="N1804" s="230"/>
      <c r="O1804" s="230"/>
      <c r="P1804" s="230"/>
      <c r="Q1804" s="230"/>
      <c r="R1804" s="230"/>
      <c r="S1804" s="230"/>
      <c r="T1804" s="231"/>
      <c r="AT1804" s="232" t="s">
        <v>191</v>
      </c>
      <c r="AU1804" s="232" t="s">
        <v>85</v>
      </c>
      <c r="AV1804" s="13" t="s">
        <v>85</v>
      </c>
      <c r="AW1804" s="13" t="s">
        <v>4</v>
      </c>
      <c r="AX1804" s="13" t="s">
        <v>83</v>
      </c>
      <c r="AY1804" s="232" t="s">
        <v>182</v>
      </c>
    </row>
    <row r="1805" spans="1:65" s="2" customFormat="1" ht="16.5" customHeight="1">
      <c r="A1805" s="34"/>
      <c r="B1805" s="35"/>
      <c r="C1805" s="208" t="s">
        <v>2904</v>
      </c>
      <c r="D1805" s="208" t="s">
        <v>184</v>
      </c>
      <c r="E1805" s="209" t="s">
        <v>2905</v>
      </c>
      <c r="F1805" s="210" t="s">
        <v>2906</v>
      </c>
      <c r="G1805" s="211" t="s">
        <v>331</v>
      </c>
      <c r="H1805" s="212">
        <v>6.94</v>
      </c>
      <c r="I1805" s="213"/>
      <c r="J1805" s="214">
        <f>ROUND(I1805*H1805,2)</f>
        <v>0</v>
      </c>
      <c r="K1805" s="210" t="s">
        <v>188</v>
      </c>
      <c r="L1805" s="39"/>
      <c r="M1805" s="215" t="s">
        <v>1</v>
      </c>
      <c r="N1805" s="216" t="s">
        <v>41</v>
      </c>
      <c r="O1805" s="71"/>
      <c r="P1805" s="217">
        <f>O1805*H1805</f>
        <v>0</v>
      </c>
      <c r="Q1805" s="217">
        <v>6.0000000000000001E-3</v>
      </c>
      <c r="R1805" s="217">
        <f>Q1805*H1805</f>
        <v>4.1640000000000003E-2</v>
      </c>
      <c r="S1805" s="217">
        <v>0</v>
      </c>
      <c r="T1805" s="218">
        <f>S1805*H1805</f>
        <v>0</v>
      </c>
      <c r="U1805" s="34"/>
      <c r="V1805" s="34"/>
      <c r="W1805" s="34"/>
      <c r="X1805" s="34"/>
      <c r="Y1805" s="34"/>
      <c r="Z1805" s="34"/>
      <c r="AA1805" s="34"/>
      <c r="AB1805" s="34"/>
      <c r="AC1805" s="34"/>
      <c r="AD1805" s="34"/>
      <c r="AE1805" s="34"/>
      <c r="AR1805" s="219" t="s">
        <v>275</v>
      </c>
      <c r="AT1805" s="219" t="s">
        <v>184</v>
      </c>
      <c r="AU1805" s="219" t="s">
        <v>85</v>
      </c>
      <c r="AY1805" s="17" t="s">
        <v>182</v>
      </c>
      <c r="BE1805" s="220">
        <f>IF(N1805="základní",J1805,0)</f>
        <v>0</v>
      </c>
      <c r="BF1805" s="220">
        <f>IF(N1805="snížená",J1805,0)</f>
        <v>0</v>
      </c>
      <c r="BG1805" s="220">
        <f>IF(N1805="zákl. přenesená",J1805,0)</f>
        <v>0</v>
      </c>
      <c r="BH1805" s="220">
        <f>IF(N1805="sníž. přenesená",J1805,0)</f>
        <v>0</v>
      </c>
      <c r="BI1805" s="220">
        <f>IF(N1805="nulová",J1805,0)</f>
        <v>0</v>
      </c>
      <c r="BJ1805" s="17" t="s">
        <v>83</v>
      </c>
      <c r="BK1805" s="220">
        <f>ROUND(I1805*H1805,2)</f>
        <v>0</v>
      </c>
      <c r="BL1805" s="17" t="s">
        <v>275</v>
      </c>
      <c r="BM1805" s="219" t="s">
        <v>2907</v>
      </c>
    </row>
    <row r="1806" spans="1:65" s="13" customFormat="1">
      <c r="B1806" s="221"/>
      <c r="C1806" s="222"/>
      <c r="D1806" s="223" t="s">
        <v>191</v>
      </c>
      <c r="E1806" s="224" t="s">
        <v>1</v>
      </c>
      <c r="F1806" s="225" t="s">
        <v>2908</v>
      </c>
      <c r="G1806" s="222"/>
      <c r="H1806" s="226">
        <v>6.19</v>
      </c>
      <c r="I1806" s="227"/>
      <c r="J1806" s="222"/>
      <c r="K1806" s="222"/>
      <c r="L1806" s="228"/>
      <c r="M1806" s="229"/>
      <c r="N1806" s="230"/>
      <c r="O1806" s="230"/>
      <c r="P1806" s="230"/>
      <c r="Q1806" s="230"/>
      <c r="R1806" s="230"/>
      <c r="S1806" s="230"/>
      <c r="T1806" s="231"/>
      <c r="AT1806" s="232" t="s">
        <v>191</v>
      </c>
      <c r="AU1806" s="232" t="s">
        <v>85</v>
      </c>
      <c r="AV1806" s="13" t="s">
        <v>85</v>
      </c>
      <c r="AW1806" s="13" t="s">
        <v>32</v>
      </c>
      <c r="AX1806" s="13" t="s">
        <v>76</v>
      </c>
      <c r="AY1806" s="232" t="s">
        <v>182</v>
      </c>
    </row>
    <row r="1807" spans="1:65" s="13" customFormat="1">
      <c r="B1807" s="221"/>
      <c r="C1807" s="222"/>
      <c r="D1807" s="223" t="s">
        <v>191</v>
      </c>
      <c r="E1807" s="224" t="s">
        <v>1</v>
      </c>
      <c r="F1807" s="225" t="s">
        <v>2909</v>
      </c>
      <c r="G1807" s="222"/>
      <c r="H1807" s="226">
        <v>0.75</v>
      </c>
      <c r="I1807" s="227"/>
      <c r="J1807" s="222"/>
      <c r="K1807" s="222"/>
      <c r="L1807" s="228"/>
      <c r="M1807" s="229"/>
      <c r="N1807" s="230"/>
      <c r="O1807" s="230"/>
      <c r="P1807" s="230"/>
      <c r="Q1807" s="230"/>
      <c r="R1807" s="230"/>
      <c r="S1807" s="230"/>
      <c r="T1807" s="231"/>
      <c r="AT1807" s="232" t="s">
        <v>191</v>
      </c>
      <c r="AU1807" s="232" t="s">
        <v>85</v>
      </c>
      <c r="AV1807" s="13" t="s">
        <v>85</v>
      </c>
      <c r="AW1807" s="13" t="s">
        <v>32</v>
      </c>
      <c r="AX1807" s="13" t="s">
        <v>76</v>
      </c>
      <c r="AY1807" s="232" t="s">
        <v>182</v>
      </c>
    </row>
    <row r="1808" spans="1:65" s="15" customFormat="1">
      <c r="B1808" s="244"/>
      <c r="C1808" s="245"/>
      <c r="D1808" s="223" t="s">
        <v>191</v>
      </c>
      <c r="E1808" s="246" t="s">
        <v>1</v>
      </c>
      <c r="F1808" s="247" t="s">
        <v>202</v>
      </c>
      <c r="G1808" s="245"/>
      <c r="H1808" s="248">
        <v>6.94</v>
      </c>
      <c r="I1808" s="249"/>
      <c r="J1808" s="245"/>
      <c r="K1808" s="245"/>
      <c r="L1808" s="250"/>
      <c r="M1808" s="251"/>
      <c r="N1808" s="252"/>
      <c r="O1808" s="252"/>
      <c r="P1808" s="252"/>
      <c r="Q1808" s="252"/>
      <c r="R1808" s="252"/>
      <c r="S1808" s="252"/>
      <c r="T1808" s="253"/>
      <c r="AT1808" s="254" t="s">
        <v>191</v>
      </c>
      <c r="AU1808" s="254" t="s">
        <v>85</v>
      </c>
      <c r="AV1808" s="15" t="s">
        <v>189</v>
      </c>
      <c r="AW1808" s="15" t="s">
        <v>32</v>
      </c>
      <c r="AX1808" s="15" t="s">
        <v>83</v>
      </c>
      <c r="AY1808" s="254" t="s">
        <v>182</v>
      </c>
    </row>
    <row r="1809" spans="1:65" s="2" customFormat="1" ht="16.5" customHeight="1">
      <c r="A1809" s="34"/>
      <c r="B1809" s="35"/>
      <c r="C1809" s="255" t="s">
        <v>2910</v>
      </c>
      <c r="D1809" s="255" t="s">
        <v>309</v>
      </c>
      <c r="E1809" s="256" t="s">
        <v>2911</v>
      </c>
      <c r="F1809" s="257" t="s">
        <v>2912</v>
      </c>
      <c r="G1809" s="258" t="s">
        <v>414</v>
      </c>
      <c r="H1809" s="259">
        <v>69.05</v>
      </c>
      <c r="I1809" s="260"/>
      <c r="J1809" s="261">
        <f>ROUND(I1809*H1809,2)</f>
        <v>0</v>
      </c>
      <c r="K1809" s="257" t="s">
        <v>1</v>
      </c>
      <c r="L1809" s="262"/>
      <c r="M1809" s="263" t="s">
        <v>1</v>
      </c>
      <c r="N1809" s="264" t="s">
        <v>41</v>
      </c>
      <c r="O1809" s="71"/>
      <c r="P1809" s="217">
        <f>O1809*H1809</f>
        <v>0</v>
      </c>
      <c r="Q1809" s="217">
        <v>6.5000000000000002E-2</v>
      </c>
      <c r="R1809" s="217">
        <f>Q1809*H1809</f>
        <v>4.4882499999999999</v>
      </c>
      <c r="S1809" s="217">
        <v>0</v>
      </c>
      <c r="T1809" s="218">
        <f>S1809*H1809</f>
        <v>0</v>
      </c>
      <c r="U1809" s="34"/>
      <c r="V1809" s="34"/>
      <c r="W1809" s="34"/>
      <c r="X1809" s="34"/>
      <c r="Y1809" s="34"/>
      <c r="Z1809" s="34"/>
      <c r="AA1809" s="34"/>
      <c r="AB1809" s="34"/>
      <c r="AC1809" s="34"/>
      <c r="AD1809" s="34"/>
      <c r="AE1809" s="34"/>
      <c r="AR1809" s="219" t="s">
        <v>380</v>
      </c>
      <c r="AT1809" s="219" t="s">
        <v>309</v>
      </c>
      <c r="AU1809" s="219" t="s">
        <v>85</v>
      </c>
      <c r="AY1809" s="17" t="s">
        <v>182</v>
      </c>
      <c r="BE1809" s="220">
        <f>IF(N1809="základní",J1809,0)</f>
        <v>0</v>
      </c>
      <c r="BF1809" s="220">
        <f>IF(N1809="snížená",J1809,0)</f>
        <v>0</v>
      </c>
      <c r="BG1809" s="220">
        <f>IF(N1809="zákl. přenesená",J1809,0)</f>
        <v>0</v>
      </c>
      <c r="BH1809" s="220">
        <f>IF(N1809="sníž. přenesená",J1809,0)</f>
        <v>0</v>
      </c>
      <c r="BI1809" s="220">
        <f>IF(N1809="nulová",J1809,0)</f>
        <v>0</v>
      </c>
      <c r="BJ1809" s="17" t="s">
        <v>83</v>
      </c>
      <c r="BK1809" s="220">
        <f>ROUND(I1809*H1809,2)</f>
        <v>0</v>
      </c>
      <c r="BL1809" s="17" t="s">
        <v>275</v>
      </c>
      <c r="BM1809" s="219" t="s">
        <v>2913</v>
      </c>
    </row>
    <row r="1810" spans="1:65" s="13" customFormat="1">
      <c r="B1810" s="221"/>
      <c r="C1810" s="222"/>
      <c r="D1810" s="223" t="s">
        <v>191</v>
      </c>
      <c r="E1810" s="224" t="s">
        <v>1</v>
      </c>
      <c r="F1810" s="225" t="s">
        <v>2914</v>
      </c>
      <c r="G1810" s="222"/>
      <c r="H1810" s="226">
        <v>69.05</v>
      </c>
      <c r="I1810" s="227"/>
      <c r="J1810" s="222"/>
      <c r="K1810" s="222"/>
      <c r="L1810" s="228"/>
      <c r="M1810" s="229"/>
      <c r="N1810" s="230"/>
      <c r="O1810" s="230"/>
      <c r="P1810" s="230"/>
      <c r="Q1810" s="230"/>
      <c r="R1810" s="230"/>
      <c r="S1810" s="230"/>
      <c r="T1810" s="231"/>
      <c r="AT1810" s="232" t="s">
        <v>191</v>
      </c>
      <c r="AU1810" s="232" t="s">
        <v>85</v>
      </c>
      <c r="AV1810" s="13" t="s">
        <v>85</v>
      </c>
      <c r="AW1810" s="13" t="s">
        <v>32</v>
      </c>
      <c r="AX1810" s="13" t="s">
        <v>83</v>
      </c>
      <c r="AY1810" s="232" t="s">
        <v>182</v>
      </c>
    </row>
    <row r="1811" spans="1:65" s="2" customFormat="1" ht="16.5" customHeight="1">
      <c r="A1811" s="34"/>
      <c r="B1811" s="35"/>
      <c r="C1811" s="208" t="s">
        <v>2915</v>
      </c>
      <c r="D1811" s="208" t="s">
        <v>184</v>
      </c>
      <c r="E1811" s="209" t="s">
        <v>2916</v>
      </c>
      <c r="F1811" s="210" t="s">
        <v>2917</v>
      </c>
      <c r="G1811" s="211" t="s">
        <v>414</v>
      </c>
      <c r="H1811" s="212">
        <v>40</v>
      </c>
      <c r="I1811" s="213"/>
      <c r="J1811" s="214">
        <f>ROUND(I1811*H1811,2)</f>
        <v>0</v>
      </c>
      <c r="K1811" s="210" t="s">
        <v>188</v>
      </c>
      <c r="L1811" s="39"/>
      <c r="M1811" s="215" t="s">
        <v>1</v>
      </c>
      <c r="N1811" s="216" t="s">
        <v>41</v>
      </c>
      <c r="O1811" s="71"/>
      <c r="P1811" s="217">
        <f>O1811*H1811</f>
        <v>0</v>
      </c>
      <c r="Q1811" s="217">
        <v>1.0200000000000001E-3</v>
      </c>
      <c r="R1811" s="217">
        <f>Q1811*H1811</f>
        <v>4.0800000000000003E-2</v>
      </c>
      <c r="S1811" s="217">
        <v>2.98E-3</v>
      </c>
      <c r="T1811" s="218">
        <f>S1811*H1811</f>
        <v>0.1192</v>
      </c>
      <c r="U1811" s="34"/>
      <c r="V1811" s="34"/>
      <c r="W1811" s="34"/>
      <c r="X1811" s="34"/>
      <c r="Y1811" s="34"/>
      <c r="Z1811" s="34"/>
      <c r="AA1811" s="34"/>
      <c r="AB1811" s="34"/>
      <c r="AC1811" s="34"/>
      <c r="AD1811" s="34"/>
      <c r="AE1811" s="34"/>
      <c r="AR1811" s="219" t="s">
        <v>275</v>
      </c>
      <c r="AT1811" s="219" t="s">
        <v>184</v>
      </c>
      <c r="AU1811" s="219" t="s">
        <v>85</v>
      </c>
      <c r="AY1811" s="17" t="s">
        <v>182</v>
      </c>
      <c r="BE1811" s="220">
        <f>IF(N1811="základní",J1811,0)</f>
        <v>0</v>
      </c>
      <c r="BF1811" s="220">
        <f>IF(N1811="snížená",J1811,0)</f>
        <v>0</v>
      </c>
      <c r="BG1811" s="220">
        <f>IF(N1811="zákl. přenesená",J1811,0)</f>
        <v>0</v>
      </c>
      <c r="BH1811" s="220">
        <f>IF(N1811="sníž. přenesená",J1811,0)</f>
        <v>0</v>
      </c>
      <c r="BI1811" s="220">
        <f>IF(N1811="nulová",J1811,0)</f>
        <v>0</v>
      </c>
      <c r="BJ1811" s="17" t="s">
        <v>83</v>
      </c>
      <c r="BK1811" s="220">
        <f>ROUND(I1811*H1811,2)</f>
        <v>0</v>
      </c>
      <c r="BL1811" s="17" t="s">
        <v>275</v>
      </c>
      <c r="BM1811" s="219" t="s">
        <v>2918</v>
      </c>
    </row>
    <row r="1812" spans="1:65" s="13" customFormat="1">
      <c r="B1812" s="221"/>
      <c r="C1812" s="222"/>
      <c r="D1812" s="223" t="s">
        <v>191</v>
      </c>
      <c r="E1812" s="224" t="s">
        <v>1</v>
      </c>
      <c r="F1812" s="225" t="s">
        <v>2919</v>
      </c>
      <c r="G1812" s="222"/>
      <c r="H1812" s="226">
        <v>30</v>
      </c>
      <c r="I1812" s="227"/>
      <c r="J1812" s="222"/>
      <c r="K1812" s="222"/>
      <c r="L1812" s="228"/>
      <c r="M1812" s="229"/>
      <c r="N1812" s="230"/>
      <c r="O1812" s="230"/>
      <c r="P1812" s="230"/>
      <c r="Q1812" s="230"/>
      <c r="R1812" s="230"/>
      <c r="S1812" s="230"/>
      <c r="T1812" s="231"/>
      <c r="AT1812" s="232" t="s">
        <v>191</v>
      </c>
      <c r="AU1812" s="232" t="s">
        <v>85</v>
      </c>
      <c r="AV1812" s="13" t="s">
        <v>85</v>
      </c>
      <c r="AW1812" s="13" t="s">
        <v>32</v>
      </c>
      <c r="AX1812" s="13" t="s">
        <v>76</v>
      </c>
      <c r="AY1812" s="232" t="s">
        <v>182</v>
      </c>
    </row>
    <row r="1813" spans="1:65" s="13" customFormat="1">
      <c r="B1813" s="221"/>
      <c r="C1813" s="222"/>
      <c r="D1813" s="223" t="s">
        <v>191</v>
      </c>
      <c r="E1813" s="224" t="s">
        <v>1</v>
      </c>
      <c r="F1813" s="225" t="s">
        <v>2920</v>
      </c>
      <c r="G1813" s="222"/>
      <c r="H1813" s="226">
        <v>10</v>
      </c>
      <c r="I1813" s="227"/>
      <c r="J1813" s="222"/>
      <c r="K1813" s="222"/>
      <c r="L1813" s="228"/>
      <c r="M1813" s="229"/>
      <c r="N1813" s="230"/>
      <c r="O1813" s="230"/>
      <c r="P1813" s="230"/>
      <c r="Q1813" s="230"/>
      <c r="R1813" s="230"/>
      <c r="S1813" s="230"/>
      <c r="T1813" s="231"/>
      <c r="AT1813" s="232" t="s">
        <v>191</v>
      </c>
      <c r="AU1813" s="232" t="s">
        <v>85</v>
      </c>
      <c r="AV1813" s="13" t="s">
        <v>85</v>
      </c>
      <c r="AW1813" s="13" t="s">
        <v>32</v>
      </c>
      <c r="AX1813" s="13" t="s">
        <v>76</v>
      </c>
      <c r="AY1813" s="232" t="s">
        <v>182</v>
      </c>
    </row>
    <row r="1814" spans="1:65" s="15" customFormat="1">
      <c r="B1814" s="244"/>
      <c r="C1814" s="245"/>
      <c r="D1814" s="223" t="s">
        <v>191</v>
      </c>
      <c r="E1814" s="246" t="s">
        <v>1</v>
      </c>
      <c r="F1814" s="247" t="s">
        <v>202</v>
      </c>
      <c r="G1814" s="245"/>
      <c r="H1814" s="248">
        <v>40</v>
      </c>
      <c r="I1814" s="249"/>
      <c r="J1814" s="245"/>
      <c r="K1814" s="245"/>
      <c r="L1814" s="250"/>
      <c r="M1814" s="251"/>
      <c r="N1814" s="252"/>
      <c r="O1814" s="252"/>
      <c r="P1814" s="252"/>
      <c r="Q1814" s="252"/>
      <c r="R1814" s="252"/>
      <c r="S1814" s="252"/>
      <c r="T1814" s="253"/>
      <c r="AT1814" s="254" t="s">
        <v>191</v>
      </c>
      <c r="AU1814" s="254" t="s">
        <v>85</v>
      </c>
      <c r="AV1814" s="15" t="s">
        <v>189</v>
      </c>
      <c r="AW1814" s="15" t="s">
        <v>32</v>
      </c>
      <c r="AX1814" s="15" t="s">
        <v>83</v>
      </c>
      <c r="AY1814" s="254" t="s">
        <v>182</v>
      </c>
    </row>
    <row r="1815" spans="1:65" s="2" customFormat="1" ht="16.5" customHeight="1">
      <c r="A1815" s="34"/>
      <c r="B1815" s="35"/>
      <c r="C1815" s="255" t="s">
        <v>2921</v>
      </c>
      <c r="D1815" s="255" t="s">
        <v>309</v>
      </c>
      <c r="E1815" s="256" t="s">
        <v>2922</v>
      </c>
      <c r="F1815" s="257" t="s">
        <v>2923</v>
      </c>
      <c r="G1815" s="258" t="s">
        <v>331</v>
      </c>
      <c r="H1815" s="259">
        <v>6</v>
      </c>
      <c r="I1815" s="260"/>
      <c r="J1815" s="261">
        <f>ROUND(I1815*H1815,2)</f>
        <v>0</v>
      </c>
      <c r="K1815" s="257" t="s">
        <v>188</v>
      </c>
      <c r="L1815" s="262"/>
      <c r="M1815" s="263" t="s">
        <v>1</v>
      </c>
      <c r="N1815" s="264" t="s">
        <v>41</v>
      </c>
      <c r="O1815" s="71"/>
      <c r="P1815" s="217">
        <f>O1815*H1815</f>
        <v>0</v>
      </c>
      <c r="Q1815" s="217">
        <v>1.77E-2</v>
      </c>
      <c r="R1815" s="217">
        <f>Q1815*H1815</f>
        <v>0.1062</v>
      </c>
      <c r="S1815" s="217">
        <v>0</v>
      </c>
      <c r="T1815" s="218">
        <f>S1815*H1815</f>
        <v>0</v>
      </c>
      <c r="U1815" s="34"/>
      <c r="V1815" s="34"/>
      <c r="W1815" s="34"/>
      <c r="X1815" s="34"/>
      <c r="Y1815" s="34"/>
      <c r="Z1815" s="34"/>
      <c r="AA1815" s="34"/>
      <c r="AB1815" s="34"/>
      <c r="AC1815" s="34"/>
      <c r="AD1815" s="34"/>
      <c r="AE1815" s="34"/>
      <c r="AR1815" s="219" t="s">
        <v>380</v>
      </c>
      <c r="AT1815" s="219" t="s">
        <v>309</v>
      </c>
      <c r="AU1815" s="219" t="s">
        <v>85</v>
      </c>
      <c r="AY1815" s="17" t="s">
        <v>182</v>
      </c>
      <c r="BE1815" s="220">
        <f>IF(N1815="základní",J1815,0)</f>
        <v>0</v>
      </c>
      <c r="BF1815" s="220">
        <f>IF(N1815="snížená",J1815,0)</f>
        <v>0</v>
      </c>
      <c r="BG1815" s="220">
        <f>IF(N1815="zákl. přenesená",J1815,0)</f>
        <v>0</v>
      </c>
      <c r="BH1815" s="220">
        <f>IF(N1815="sníž. přenesená",J1815,0)</f>
        <v>0</v>
      </c>
      <c r="BI1815" s="220">
        <f>IF(N1815="nulová",J1815,0)</f>
        <v>0</v>
      </c>
      <c r="BJ1815" s="17" t="s">
        <v>83</v>
      </c>
      <c r="BK1815" s="220">
        <f>ROUND(I1815*H1815,2)</f>
        <v>0</v>
      </c>
      <c r="BL1815" s="17" t="s">
        <v>275</v>
      </c>
      <c r="BM1815" s="219" t="s">
        <v>2924</v>
      </c>
    </row>
    <row r="1816" spans="1:65" s="2" customFormat="1" ht="16.5" customHeight="1">
      <c r="A1816" s="34"/>
      <c r="B1816" s="35"/>
      <c r="C1816" s="208" t="s">
        <v>2925</v>
      </c>
      <c r="D1816" s="208" t="s">
        <v>184</v>
      </c>
      <c r="E1816" s="209" t="s">
        <v>2926</v>
      </c>
      <c r="F1816" s="210" t="s">
        <v>2927</v>
      </c>
      <c r="G1816" s="211" t="s">
        <v>331</v>
      </c>
      <c r="H1816" s="212">
        <v>388.38499999999999</v>
      </c>
      <c r="I1816" s="213"/>
      <c r="J1816" s="214">
        <f>ROUND(I1816*H1816,2)</f>
        <v>0</v>
      </c>
      <c r="K1816" s="210" t="s">
        <v>188</v>
      </c>
      <c r="L1816" s="39"/>
      <c r="M1816" s="215" t="s">
        <v>1</v>
      </c>
      <c r="N1816" s="216" t="s">
        <v>41</v>
      </c>
      <c r="O1816" s="71"/>
      <c r="P1816" s="217">
        <f>O1816*H1816</f>
        <v>0</v>
      </c>
      <c r="Q1816" s="217">
        <v>6.3E-3</v>
      </c>
      <c r="R1816" s="217">
        <f>Q1816*H1816</f>
        <v>2.4468255000000001</v>
      </c>
      <c r="S1816" s="217">
        <v>0</v>
      </c>
      <c r="T1816" s="218">
        <f>S1816*H1816</f>
        <v>0</v>
      </c>
      <c r="U1816" s="34"/>
      <c r="V1816" s="34"/>
      <c r="W1816" s="34"/>
      <c r="X1816" s="34"/>
      <c r="Y1816" s="34"/>
      <c r="Z1816" s="34"/>
      <c r="AA1816" s="34"/>
      <c r="AB1816" s="34"/>
      <c r="AC1816" s="34"/>
      <c r="AD1816" s="34"/>
      <c r="AE1816" s="34"/>
      <c r="AR1816" s="219" t="s">
        <v>275</v>
      </c>
      <c r="AT1816" s="219" t="s">
        <v>184</v>
      </c>
      <c r="AU1816" s="219" t="s">
        <v>85</v>
      </c>
      <c r="AY1816" s="17" t="s">
        <v>182</v>
      </c>
      <c r="BE1816" s="220">
        <f>IF(N1816="základní",J1816,0)</f>
        <v>0</v>
      </c>
      <c r="BF1816" s="220">
        <f>IF(N1816="snížená",J1816,0)</f>
        <v>0</v>
      </c>
      <c r="BG1816" s="220">
        <f>IF(N1816="zákl. přenesená",J1816,0)</f>
        <v>0</v>
      </c>
      <c r="BH1816" s="220">
        <f>IF(N1816="sníž. přenesená",J1816,0)</f>
        <v>0</v>
      </c>
      <c r="BI1816" s="220">
        <f>IF(N1816="nulová",J1816,0)</f>
        <v>0</v>
      </c>
      <c r="BJ1816" s="17" t="s">
        <v>83</v>
      </c>
      <c r="BK1816" s="220">
        <f>ROUND(I1816*H1816,2)</f>
        <v>0</v>
      </c>
      <c r="BL1816" s="17" t="s">
        <v>275</v>
      </c>
      <c r="BM1816" s="219" t="s">
        <v>2928</v>
      </c>
    </row>
    <row r="1817" spans="1:65" s="13" customFormat="1">
      <c r="B1817" s="221"/>
      <c r="C1817" s="222"/>
      <c r="D1817" s="223" t="s">
        <v>191</v>
      </c>
      <c r="E1817" s="224" t="s">
        <v>1</v>
      </c>
      <c r="F1817" s="225" t="s">
        <v>2929</v>
      </c>
      <c r="G1817" s="222"/>
      <c r="H1817" s="226">
        <v>17.16</v>
      </c>
      <c r="I1817" s="227"/>
      <c r="J1817" s="222"/>
      <c r="K1817" s="222"/>
      <c r="L1817" s="228"/>
      <c r="M1817" s="229"/>
      <c r="N1817" s="230"/>
      <c r="O1817" s="230"/>
      <c r="P1817" s="230"/>
      <c r="Q1817" s="230"/>
      <c r="R1817" s="230"/>
      <c r="S1817" s="230"/>
      <c r="T1817" s="231"/>
      <c r="AT1817" s="232" t="s">
        <v>191</v>
      </c>
      <c r="AU1817" s="232" t="s">
        <v>85</v>
      </c>
      <c r="AV1817" s="13" t="s">
        <v>85</v>
      </c>
      <c r="AW1817" s="13" t="s">
        <v>32</v>
      </c>
      <c r="AX1817" s="13" t="s">
        <v>76</v>
      </c>
      <c r="AY1817" s="232" t="s">
        <v>182</v>
      </c>
    </row>
    <row r="1818" spans="1:65" s="13" customFormat="1">
      <c r="B1818" s="221"/>
      <c r="C1818" s="222"/>
      <c r="D1818" s="223" t="s">
        <v>191</v>
      </c>
      <c r="E1818" s="224" t="s">
        <v>1</v>
      </c>
      <c r="F1818" s="225" t="s">
        <v>2843</v>
      </c>
      <c r="G1818" s="222"/>
      <c r="H1818" s="226">
        <v>16.154</v>
      </c>
      <c r="I1818" s="227"/>
      <c r="J1818" s="222"/>
      <c r="K1818" s="222"/>
      <c r="L1818" s="228"/>
      <c r="M1818" s="229"/>
      <c r="N1818" s="230"/>
      <c r="O1818" s="230"/>
      <c r="P1818" s="230"/>
      <c r="Q1818" s="230"/>
      <c r="R1818" s="230"/>
      <c r="S1818" s="230"/>
      <c r="T1818" s="231"/>
      <c r="AT1818" s="232" t="s">
        <v>191</v>
      </c>
      <c r="AU1818" s="232" t="s">
        <v>85</v>
      </c>
      <c r="AV1818" s="13" t="s">
        <v>85</v>
      </c>
      <c r="AW1818" s="13" t="s">
        <v>32</v>
      </c>
      <c r="AX1818" s="13" t="s">
        <v>76</v>
      </c>
      <c r="AY1818" s="232" t="s">
        <v>182</v>
      </c>
    </row>
    <row r="1819" spans="1:65" s="13" customFormat="1">
      <c r="B1819" s="221"/>
      <c r="C1819" s="222"/>
      <c r="D1819" s="223" t="s">
        <v>191</v>
      </c>
      <c r="E1819" s="224" t="s">
        <v>1</v>
      </c>
      <c r="F1819" s="225" t="s">
        <v>2844</v>
      </c>
      <c r="G1819" s="222"/>
      <c r="H1819" s="226">
        <v>0.875</v>
      </c>
      <c r="I1819" s="227"/>
      <c r="J1819" s="222"/>
      <c r="K1819" s="222"/>
      <c r="L1819" s="228"/>
      <c r="M1819" s="229"/>
      <c r="N1819" s="230"/>
      <c r="O1819" s="230"/>
      <c r="P1819" s="230"/>
      <c r="Q1819" s="230"/>
      <c r="R1819" s="230"/>
      <c r="S1819" s="230"/>
      <c r="T1819" s="231"/>
      <c r="AT1819" s="232" t="s">
        <v>191</v>
      </c>
      <c r="AU1819" s="232" t="s">
        <v>85</v>
      </c>
      <c r="AV1819" s="13" t="s">
        <v>85</v>
      </c>
      <c r="AW1819" s="13" t="s">
        <v>32</v>
      </c>
      <c r="AX1819" s="13" t="s">
        <v>76</v>
      </c>
      <c r="AY1819" s="232" t="s">
        <v>182</v>
      </c>
    </row>
    <row r="1820" spans="1:65" s="13" customFormat="1">
      <c r="B1820" s="221"/>
      <c r="C1820" s="222"/>
      <c r="D1820" s="223" t="s">
        <v>191</v>
      </c>
      <c r="E1820" s="224" t="s">
        <v>1</v>
      </c>
      <c r="F1820" s="225" t="s">
        <v>2845</v>
      </c>
      <c r="G1820" s="222"/>
      <c r="H1820" s="226">
        <v>80.626000000000005</v>
      </c>
      <c r="I1820" s="227"/>
      <c r="J1820" s="222"/>
      <c r="K1820" s="222"/>
      <c r="L1820" s="228"/>
      <c r="M1820" s="229"/>
      <c r="N1820" s="230"/>
      <c r="O1820" s="230"/>
      <c r="P1820" s="230"/>
      <c r="Q1820" s="230"/>
      <c r="R1820" s="230"/>
      <c r="S1820" s="230"/>
      <c r="T1820" s="231"/>
      <c r="AT1820" s="232" t="s">
        <v>191</v>
      </c>
      <c r="AU1820" s="232" t="s">
        <v>85</v>
      </c>
      <c r="AV1820" s="13" t="s">
        <v>85</v>
      </c>
      <c r="AW1820" s="13" t="s">
        <v>32</v>
      </c>
      <c r="AX1820" s="13" t="s">
        <v>76</v>
      </c>
      <c r="AY1820" s="232" t="s">
        <v>182</v>
      </c>
    </row>
    <row r="1821" spans="1:65" s="13" customFormat="1" ht="22.5">
      <c r="B1821" s="221"/>
      <c r="C1821" s="222"/>
      <c r="D1821" s="223" t="s">
        <v>191</v>
      </c>
      <c r="E1821" s="224" t="s">
        <v>1</v>
      </c>
      <c r="F1821" s="225" t="s">
        <v>2846</v>
      </c>
      <c r="G1821" s="222"/>
      <c r="H1821" s="226">
        <v>273.57</v>
      </c>
      <c r="I1821" s="227"/>
      <c r="J1821" s="222"/>
      <c r="K1821" s="222"/>
      <c r="L1821" s="228"/>
      <c r="M1821" s="229"/>
      <c r="N1821" s="230"/>
      <c r="O1821" s="230"/>
      <c r="P1821" s="230"/>
      <c r="Q1821" s="230"/>
      <c r="R1821" s="230"/>
      <c r="S1821" s="230"/>
      <c r="T1821" s="231"/>
      <c r="AT1821" s="232" t="s">
        <v>191</v>
      </c>
      <c r="AU1821" s="232" t="s">
        <v>85</v>
      </c>
      <c r="AV1821" s="13" t="s">
        <v>85</v>
      </c>
      <c r="AW1821" s="13" t="s">
        <v>32</v>
      </c>
      <c r="AX1821" s="13" t="s">
        <v>76</v>
      </c>
      <c r="AY1821" s="232" t="s">
        <v>182</v>
      </c>
    </row>
    <row r="1822" spans="1:65" s="15" customFormat="1">
      <c r="B1822" s="244"/>
      <c r="C1822" s="245"/>
      <c r="D1822" s="223" t="s">
        <v>191</v>
      </c>
      <c r="E1822" s="246" t="s">
        <v>1</v>
      </c>
      <c r="F1822" s="247" t="s">
        <v>202</v>
      </c>
      <c r="G1822" s="245"/>
      <c r="H1822" s="248">
        <v>388.38499999999999</v>
      </c>
      <c r="I1822" s="249"/>
      <c r="J1822" s="245"/>
      <c r="K1822" s="245"/>
      <c r="L1822" s="250"/>
      <c r="M1822" s="251"/>
      <c r="N1822" s="252"/>
      <c r="O1822" s="252"/>
      <c r="P1822" s="252"/>
      <c r="Q1822" s="252"/>
      <c r="R1822" s="252"/>
      <c r="S1822" s="252"/>
      <c r="T1822" s="253"/>
      <c r="AT1822" s="254" t="s">
        <v>191</v>
      </c>
      <c r="AU1822" s="254" t="s">
        <v>85</v>
      </c>
      <c r="AV1822" s="15" t="s">
        <v>189</v>
      </c>
      <c r="AW1822" s="15" t="s">
        <v>32</v>
      </c>
      <c r="AX1822" s="15" t="s">
        <v>83</v>
      </c>
      <c r="AY1822" s="254" t="s">
        <v>182</v>
      </c>
    </row>
    <row r="1823" spans="1:65" s="2" customFormat="1" ht="16.5" customHeight="1">
      <c r="A1823" s="34"/>
      <c r="B1823" s="35"/>
      <c r="C1823" s="255" t="s">
        <v>2930</v>
      </c>
      <c r="D1823" s="255" t="s">
        <v>309</v>
      </c>
      <c r="E1823" s="256" t="s">
        <v>2931</v>
      </c>
      <c r="F1823" s="257" t="s">
        <v>2932</v>
      </c>
      <c r="G1823" s="258" t="s">
        <v>331</v>
      </c>
      <c r="H1823" s="259">
        <v>427.22399999999999</v>
      </c>
      <c r="I1823" s="260"/>
      <c r="J1823" s="261">
        <f>ROUND(I1823*H1823,2)</f>
        <v>0</v>
      </c>
      <c r="K1823" s="257" t="s">
        <v>188</v>
      </c>
      <c r="L1823" s="262"/>
      <c r="M1823" s="263" t="s">
        <v>1</v>
      </c>
      <c r="N1823" s="264" t="s">
        <v>41</v>
      </c>
      <c r="O1823" s="71"/>
      <c r="P1823" s="217">
        <f>O1823*H1823</f>
        <v>0</v>
      </c>
      <c r="Q1823" s="217">
        <v>1.9199999999999998E-2</v>
      </c>
      <c r="R1823" s="217">
        <f>Q1823*H1823</f>
        <v>8.2027007999999988</v>
      </c>
      <c r="S1823" s="217">
        <v>0</v>
      </c>
      <c r="T1823" s="218">
        <f>S1823*H1823</f>
        <v>0</v>
      </c>
      <c r="U1823" s="34"/>
      <c r="V1823" s="34"/>
      <c r="W1823" s="34"/>
      <c r="X1823" s="34"/>
      <c r="Y1823" s="34"/>
      <c r="Z1823" s="34"/>
      <c r="AA1823" s="34"/>
      <c r="AB1823" s="34"/>
      <c r="AC1823" s="34"/>
      <c r="AD1823" s="34"/>
      <c r="AE1823" s="34"/>
      <c r="AR1823" s="219" t="s">
        <v>380</v>
      </c>
      <c r="AT1823" s="219" t="s">
        <v>309</v>
      </c>
      <c r="AU1823" s="219" t="s">
        <v>85</v>
      </c>
      <c r="AY1823" s="17" t="s">
        <v>182</v>
      </c>
      <c r="BE1823" s="220">
        <f>IF(N1823="základní",J1823,0)</f>
        <v>0</v>
      </c>
      <c r="BF1823" s="220">
        <f>IF(N1823="snížená",J1823,0)</f>
        <v>0</v>
      </c>
      <c r="BG1823" s="220">
        <f>IF(N1823="zákl. přenesená",J1823,0)</f>
        <v>0</v>
      </c>
      <c r="BH1823" s="220">
        <f>IF(N1823="sníž. přenesená",J1823,0)</f>
        <v>0</v>
      </c>
      <c r="BI1823" s="220">
        <f>IF(N1823="nulová",J1823,0)</f>
        <v>0</v>
      </c>
      <c r="BJ1823" s="17" t="s">
        <v>83</v>
      </c>
      <c r="BK1823" s="220">
        <f>ROUND(I1823*H1823,2)</f>
        <v>0</v>
      </c>
      <c r="BL1823" s="17" t="s">
        <v>275</v>
      </c>
      <c r="BM1823" s="219" t="s">
        <v>2933</v>
      </c>
    </row>
    <row r="1824" spans="1:65" s="13" customFormat="1">
      <c r="B1824" s="221"/>
      <c r="C1824" s="222"/>
      <c r="D1824" s="223" t="s">
        <v>191</v>
      </c>
      <c r="E1824" s="222"/>
      <c r="F1824" s="225" t="s">
        <v>2934</v>
      </c>
      <c r="G1824" s="222"/>
      <c r="H1824" s="226">
        <v>427.22399999999999</v>
      </c>
      <c r="I1824" s="227"/>
      <c r="J1824" s="222"/>
      <c r="K1824" s="222"/>
      <c r="L1824" s="228"/>
      <c r="M1824" s="229"/>
      <c r="N1824" s="230"/>
      <c r="O1824" s="230"/>
      <c r="P1824" s="230"/>
      <c r="Q1824" s="230"/>
      <c r="R1824" s="230"/>
      <c r="S1824" s="230"/>
      <c r="T1824" s="231"/>
      <c r="AT1824" s="232" t="s">
        <v>191</v>
      </c>
      <c r="AU1824" s="232" t="s">
        <v>85</v>
      </c>
      <c r="AV1824" s="13" t="s">
        <v>85</v>
      </c>
      <c r="AW1824" s="13" t="s">
        <v>4</v>
      </c>
      <c r="AX1824" s="13" t="s">
        <v>83</v>
      </c>
      <c r="AY1824" s="232" t="s">
        <v>182</v>
      </c>
    </row>
    <row r="1825" spans="1:65" s="2" customFormat="1" ht="16.5" customHeight="1">
      <c r="A1825" s="34"/>
      <c r="B1825" s="35"/>
      <c r="C1825" s="208" t="s">
        <v>2935</v>
      </c>
      <c r="D1825" s="208" t="s">
        <v>184</v>
      </c>
      <c r="E1825" s="209" t="s">
        <v>2936</v>
      </c>
      <c r="F1825" s="210" t="s">
        <v>2937</v>
      </c>
      <c r="G1825" s="211" t="s">
        <v>331</v>
      </c>
      <c r="H1825" s="212">
        <v>74.015000000000001</v>
      </c>
      <c r="I1825" s="213"/>
      <c r="J1825" s="214">
        <f>ROUND(I1825*H1825,2)</f>
        <v>0</v>
      </c>
      <c r="K1825" s="210" t="s">
        <v>188</v>
      </c>
      <c r="L1825" s="39"/>
      <c r="M1825" s="215" t="s">
        <v>1</v>
      </c>
      <c r="N1825" s="216" t="s">
        <v>41</v>
      </c>
      <c r="O1825" s="71"/>
      <c r="P1825" s="217">
        <f>O1825*H1825</f>
        <v>0</v>
      </c>
      <c r="Q1825" s="217">
        <v>0</v>
      </c>
      <c r="R1825" s="217">
        <f>Q1825*H1825</f>
        <v>0</v>
      </c>
      <c r="S1825" s="217">
        <v>0</v>
      </c>
      <c r="T1825" s="218">
        <f>S1825*H1825</f>
        <v>0</v>
      </c>
      <c r="U1825" s="34"/>
      <c r="V1825" s="34"/>
      <c r="W1825" s="34"/>
      <c r="X1825" s="34"/>
      <c r="Y1825" s="34"/>
      <c r="Z1825" s="34"/>
      <c r="AA1825" s="34"/>
      <c r="AB1825" s="34"/>
      <c r="AC1825" s="34"/>
      <c r="AD1825" s="34"/>
      <c r="AE1825" s="34"/>
      <c r="AR1825" s="219" t="s">
        <v>275</v>
      </c>
      <c r="AT1825" s="219" t="s">
        <v>184</v>
      </c>
      <c r="AU1825" s="219" t="s">
        <v>85</v>
      </c>
      <c r="AY1825" s="17" t="s">
        <v>182</v>
      </c>
      <c r="BE1825" s="220">
        <f>IF(N1825="základní",J1825,0)</f>
        <v>0</v>
      </c>
      <c r="BF1825" s="220">
        <f>IF(N1825="snížená",J1825,0)</f>
        <v>0</v>
      </c>
      <c r="BG1825" s="220">
        <f>IF(N1825="zákl. přenesená",J1825,0)</f>
        <v>0</v>
      </c>
      <c r="BH1825" s="220">
        <f>IF(N1825="sníž. přenesená",J1825,0)</f>
        <v>0</v>
      </c>
      <c r="BI1825" s="220">
        <f>IF(N1825="nulová",J1825,0)</f>
        <v>0</v>
      </c>
      <c r="BJ1825" s="17" t="s">
        <v>83</v>
      </c>
      <c r="BK1825" s="220">
        <f>ROUND(I1825*H1825,2)</f>
        <v>0</v>
      </c>
      <c r="BL1825" s="17" t="s">
        <v>275</v>
      </c>
      <c r="BM1825" s="219" t="s">
        <v>2938</v>
      </c>
    </row>
    <row r="1826" spans="1:65" s="13" customFormat="1">
      <c r="B1826" s="221"/>
      <c r="C1826" s="222"/>
      <c r="D1826" s="223" t="s">
        <v>191</v>
      </c>
      <c r="E1826" s="224" t="s">
        <v>1</v>
      </c>
      <c r="F1826" s="225" t="s">
        <v>2939</v>
      </c>
      <c r="G1826" s="222"/>
      <c r="H1826" s="226">
        <v>5.43</v>
      </c>
      <c r="I1826" s="227"/>
      <c r="J1826" s="222"/>
      <c r="K1826" s="222"/>
      <c r="L1826" s="228"/>
      <c r="M1826" s="229"/>
      <c r="N1826" s="230"/>
      <c r="O1826" s="230"/>
      <c r="P1826" s="230"/>
      <c r="Q1826" s="230"/>
      <c r="R1826" s="230"/>
      <c r="S1826" s="230"/>
      <c r="T1826" s="231"/>
      <c r="AT1826" s="232" t="s">
        <v>191</v>
      </c>
      <c r="AU1826" s="232" t="s">
        <v>85</v>
      </c>
      <c r="AV1826" s="13" t="s">
        <v>85</v>
      </c>
      <c r="AW1826" s="13" t="s">
        <v>32</v>
      </c>
      <c r="AX1826" s="13" t="s">
        <v>76</v>
      </c>
      <c r="AY1826" s="232" t="s">
        <v>182</v>
      </c>
    </row>
    <row r="1827" spans="1:65" s="13" customFormat="1">
      <c r="B1827" s="221"/>
      <c r="C1827" s="222"/>
      <c r="D1827" s="223" t="s">
        <v>191</v>
      </c>
      <c r="E1827" s="224" t="s">
        <v>1</v>
      </c>
      <c r="F1827" s="225" t="s">
        <v>2843</v>
      </c>
      <c r="G1827" s="222"/>
      <c r="H1827" s="226">
        <v>16.154</v>
      </c>
      <c r="I1827" s="227"/>
      <c r="J1827" s="222"/>
      <c r="K1827" s="222"/>
      <c r="L1827" s="228"/>
      <c r="M1827" s="229"/>
      <c r="N1827" s="230"/>
      <c r="O1827" s="230"/>
      <c r="P1827" s="230"/>
      <c r="Q1827" s="230"/>
      <c r="R1827" s="230"/>
      <c r="S1827" s="230"/>
      <c r="T1827" s="231"/>
      <c r="AT1827" s="232" t="s">
        <v>191</v>
      </c>
      <c r="AU1827" s="232" t="s">
        <v>85</v>
      </c>
      <c r="AV1827" s="13" t="s">
        <v>85</v>
      </c>
      <c r="AW1827" s="13" t="s">
        <v>32</v>
      </c>
      <c r="AX1827" s="13" t="s">
        <v>76</v>
      </c>
      <c r="AY1827" s="232" t="s">
        <v>182</v>
      </c>
    </row>
    <row r="1828" spans="1:65" s="13" customFormat="1">
      <c r="B1828" s="221"/>
      <c r="C1828" s="222"/>
      <c r="D1828" s="223" t="s">
        <v>191</v>
      </c>
      <c r="E1828" s="224" t="s">
        <v>1</v>
      </c>
      <c r="F1828" s="225" t="s">
        <v>2844</v>
      </c>
      <c r="G1828" s="222"/>
      <c r="H1828" s="226">
        <v>0.875</v>
      </c>
      <c r="I1828" s="227"/>
      <c r="J1828" s="222"/>
      <c r="K1828" s="222"/>
      <c r="L1828" s="228"/>
      <c r="M1828" s="229"/>
      <c r="N1828" s="230"/>
      <c r="O1828" s="230"/>
      <c r="P1828" s="230"/>
      <c r="Q1828" s="230"/>
      <c r="R1828" s="230"/>
      <c r="S1828" s="230"/>
      <c r="T1828" s="231"/>
      <c r="AT1828" s="232" t="s">
        <v>191</v>
      </c>
      <c r="AU1828" s="232" t="s">
        <v>85</v>
      </c>
      <c r="AV1828" s="13" t="s">
        <v>85</v>
      </c>
      <c r="AW1828" s="13" t="s">
        <v>32</v>
      </c>
      <c r="AX1828" s="13" t="s">
        <v>76</v>
      </c>
      <c r="AY1828" s="232" t="s">
        <v>182</v>
      </c>
    </row>
    <row r="1829" spans="1:65" s="13" customFormat="1">
      <c r="B1829" s="221"/>
      <c r="C1829" s="222"/>
      <c r="D1829" s="223" t="s">
        <v>191</v>
      </c>
      <c r="E1829" s="224" t="s">
        <v>1</v>
      </c>
      <c r="F1829" s="225" t="s">
        <v>2940</v>
      </c>
      <c r="G1829" s="222"/>
      <c r="H1829" s="226">
        <v>11.836</v>
      </c>
      <c r="I1829" s="227"/>
      <c r="J1829" s="222"/>
      <c r="K1829" s="222"/>
      <c r="L1829" s="228"/>
      <c r="M1829" s="229"/>
      <c r="N1829" s="230"/>
      <c r="O1829" s="230"/>
      <c r="P1829" s="230"/>
      <c r="Q1829" s="230"/>
      <c r="R1829" s="230"/>
      <c r="S1829" s="230"/>
      <c r="T1829" s="231"/>
      <c r="AT1829" s="232" t="s">
        <v>191</v>
      </c>
      <c r="AU1829" s="232" t="s">
        <v>85</v>
      </c>
      <c r="AV1829" s="13" t="s">
        <v>85</v>
      </c>
      <c r="AW1829" s="13" t="s">
        <v>32</v>
      </c>
      <c r="AX1829" s="13" t="s">
        <v>76</v>
      </c>
      <c r="AY1829" s="232" t="s">
        <v>182</v>
      </c>
    </row>
    <row r="1830" spans="1:65" s="13" customFormat="1">
      <c r="B1830" s="221"/>
      <c r="C1830" s="222"/>
      <c r="D1830" s="223" t="s">
        <v>191</v>
      </c>
      <c r="E1830" s="224" t="s">
        <v>1</v>
      </c>
      <c r="F1830" s="225" t="s">
        <v>2941</v>
      </c>
      <c r="G1830" s="222"/>
      <c r="H1830" s="226">
        <v>39.72</v>
      </c>
      <c r="I1830" s="227"/>
      <c r="J1830" s="222"/>
      <c r="K1830" s="222"/>
      <c r="L1830" s="228"/>
      <c r="M1830" s="229"/>
      <c r="N1830" s="230"/>
      <c r="O1830" s="230"/>
      <c r="P1830" s="230"/>
      <c r="Q1830" s="230"/>
      <c r="R1830" s="230"/>
      <c r="S1830" s="230"/>
      <c r="T1830" s="231"/>
      <c r="AT1830" s="232" t="s">
        <v>191</v>
      </c>
      <c r="AU1830" s="232" t="s">
        <v>85</v>
      </c>
      <c r="AV1830" s="13" t="s">
        <v>85</v>
      </c>
      <c r="AW1830" s="13" t="s">
        <v>32</v>
      </c>
      <c r="AX1830" s="13" t="s">
        <v>76</v>
      </c>
      <c r="AY1830" s="232" t="s">
        <v>182</v>
      </c>
    </row>
    <row r="1831" spans="1:65" s="15" customFormat="1">
      <c r="B1831" s="244"/>
      <c r="C1831" s="245"/>
      <c r="D1831" s="223" t="s">
        <v>191</v>
      </c>
      <c r="E1831" s="246" t="s">
        <v>1</v>
      </c>
      <c r="F1831" s="247" t="s">
        <v>202</v>
      </c>
      <c r="G1831" s="245"/>
      <c r="H1831" s="248">
        <v>74.015000000000001</v>
      </c>
      <c r="I1831" s="249"/>
      <c r="J1831" s="245"/>
      <c r="K1831" s="245"/>
      <c r="L1831" s="250"/>
      <c r="M1831" s="251"/>
      <c r="N1831" s="252"/>
      <c r="O1831" s="252"/>
      <c r="P1831" s="252"/>
      <c r="Q1831" s="252"/>
      <c r="R1831" s="252"/>
      <c r="S1831" s="252"/>
      <c r="T1831" s="253"/>
      <c r="AT1831" s="254" t="s">
        <v>191</v>
      </c>
      <c r="AU1831" s="254" t="s">
        <v>85</v>
      </c>
      <c r="AV1831" s="15" t="s">
        <v>189</v>
      </c>
      <c r="AW1831" s="15" t="s">
        <v>32</v>
      </c>
      <c r="AX1831" s="15" t="s">
        <v>83</v>
      </c>
      <c r="AY1831" s="254" t="s">
        <v>182</v>
      </c>
    </row>
    <row r="1832" spans="1:65" s="2" customFormat="1" ht="16.5" customHeight="1">
      <c r="A1832" s="34"/>
      <c r="B1832" s="35"/>
      <c r="C1832" s="208" t="s">
        <v>2942</v>
      </c>
      <c r="D1832" s="208" t="s">
        <v>184</v>
      </c>
      <c r="E1832" s="209" t="s">
        <v>2943</v>
      </c>
      <c r="F1832" s="210" t="s">
        <v>2944</v>
      </c>
      <c r="G1832" s="211" t="s">
        <v>331</v>
      </c>
      <c r="H1832" s="212">
        <v>93.02</v>
      </c>
      <c r="I1832" s="213"/>
      <c r="J1832" s="214">
        <f>ROUND(I1832*H1832,2)</f>
        <v>0</v>
      </c>
      <c r="K1832" s="210" t="s">
        <v>188</v>
      </c>
      <c r="L1832" s="39"/>
      <c r="M1832" s="215" t="s">
        <v>1</v>
      </c>
      <c r="N1832" s="216" t="s">
        <v>41</v>
      </c>
      <c r="O1832" s="71"/>
      <c r="P1832" s="217">
        <f>O1832*H1832</f>
        <v>0</v>
      </c>
      <c r="Q1832" s="217">
        <v>1.5E-3</v>
      </c>
      <c r="R1832" s="217">
        <f>Q1832*H1832</f>
        <v>0.13952999999999999</v>
      </c>
      <c r="S1832" s="217">
        <v>0</v>
      </c>
      <c r="T1832" s="218">
        <f>S1832*H1832</f>
        <v>0</v>
      </c>
      <c r="U1832" s="34"/>
      <c r="V1832" s="34"/>
      <c r="W1832" s="34"/>
      <c r="X1832" s="34"/>
      <c r="Y1832" s="34"/>
      <c r="Z1832" s="34"/>
      <c r="AA1832" s="34"/>
      <c r="AB1832" s="34"/>
      <c r="AC1832" s="34"/>
      <c r="AD1832" s="34"/>
      <c r="AE1832" s="34"/>
      <c r="AR1832" s="219" t="s">
        <v>275</v>
      </c>
      <c r="AT1832" s="219" t="s">
        <v>184</v>
      </c>
      <c r="AU1832" s="219" t="s">
        <v>85</v>
      </c>
      <c r="AY1832" s="17" t="s">
        <v>182</v>
      </c>
      <c r="BE1832" s="220">
        <f>IF(N1832="základní",J1832,0)</f>
        <v>0</v>
      </c>
      <c r="BF1832" s="220">
        <f>IF(N1832="snížená",J1832,0)</f>
        <v>0</v>
      </c>
      <c r="BG1832" s="220">
        <f>IF(N1832="zákl. přenesená",J1832,0)</f>
        <v>0</v>
      </c>
      <c r="BH1832" s="220">
        <f>IF(N1832="sníž. přenesená",J1832,0)</f>
        <v>0</v>
      </c>
      <c r="BI1832" s="220">
        <f>IF(N1832="nulová",J1832,0)</f>
        <v>0</v>
      </c>
      <c r="BJ1832" s="17" t="s">
        <v>83</v>
      </c>
      <c r="BK1832" s="220">
        <f>ROUND(I1832*H1832,2)</f>
        <v>0</v>
      </c>
      <c r="BL1832" s="17" t="s">
        <v>275</v>
      </c>
      <c r="BM1832" s="219" t="s">
        <v>2945</v>
      </c>
    </row>
    <row r="1833" spans="1:65" s="13" customFormat="1">
      <c r="B1833" s="221"/>
      <c r="C1833" s="222"/>
      <c r="D1833" s="223" t="s">
        <v>191</v>
      </c>
      <c r="E1833" s="224" t="s">
        <v>1</v>
      </c>
      <c r="F1833" s="225" t="s">
        <v>2946</v>
      </c>
      <c r="G1833" s="222"/>
      <c r="H1833" s="226">
        <v>11.73</v>
      </c>
      <c r="I1833" s="227"/>
      <c r="J1833" s="222"/>
      <c r="K1833" s="222"/>
      <c r="L1833" s="228"/>
      <c r="M1833" s="229"/>
      <c r="N1833" s="230"/>
      <c r="O1833" s="230"/>
      <c r="P1833" s="230"/>
      <c r="Q1833" s="230"/>
      <c r="R1833" s="230"/>
      <c r="S1833" s="230"/>
      <c r="T1833" s="231"/>
      <c r="AT1833" s="232" t="s">
        <v>191</v>
      </c>
      <c r="AU1833" s="232" t="s">
        <v>85</v>
      </c>
      <c r="AV1833" s="13" t="s">
        <v>85</v>
      </c>
      <c r="AW1833" s="13" t="s">
        <v>32</v>
      </c>
      <c r="AX1833" s="13" t="s">
        <v>76</v>
      </c>
      <c r="AY1833" s="232" t="s">
        <v>182</v>
      </c>
    </row>
    <row r="1834" spans="1:65" s="13" customFormat="1">
      <c r="B1834" s="221"/>
      <c r="C1834" s="222"/>
      <c r="D1834" s="223" t="s">
        <v>191</v>
      </c>
      <c r="E1834" s="224" t="s">
        <v>1</v>
      </c>
      <c r="F1834" s="225" t="s">
        <v>2947</v>
      </c>
      <c r="G1834" s="222"/>
      <c r="H1834" s="226">
        <v>2.44</v>
      </c>
      <c r="I1834" s="227"/>
      <c r="J1834" s="222"/>
      <c r="K1834" s="222"/>
      <c r="L1834" s="228"/>
      <c r="M1834" s="229"/>
      <c r="N1834" s="230"/>
      <c r="O1834" s="230"/>
      <c r="P1834" s="230"/>
      <c r="Q1834" s="230"/>
      <c r="R1834" s="230"/>
      <c r="S1834" s="230"/>
      <c r="T1834" s="231"/>
      <c r="AT1834" s="232" t="s">
        <v>191</v>
      </c>
      <c r="AU1834" s="232" t="s">
        <v>85</v>
      </c>
      <c r="AV1834" s="13" t="s">
        <v>85</v>
      </c>
      <c r="AW1834" s="13" t="s">
        <v>32</v>
      </c>
      <c r="AX1834" s="13" t="s">
        <v>76</v>
      </c>
      <c r="AY1834" s="232" t="s">
        <v>182</v>
      </c>
    </row>
    <row r="1835" spans="1:65" s="13" customFormat="1">
      <c r="B1835" s="221"/>
      <c r="C1835" s="222"/>
      <c r="D1835" s="223" t="s">
        <v>191</v>
      </c>
      <c r="E1835" s="224" t="s">
        <v>1</v>
      </c>
      <c r="F1835" s="225" t="s">
        <v>2948</v>
      </c>
      <c r="G1835" s="222"/>
      <c r="H1835" s="226">
        <v>14.67</v>
      </c>
      <c r="I1835" s="227"/>
      <c r="J1835" s="222"/>
      <c r="K1835" s="222"/>
      <c r="L1835" s="228"/>
      <c r="M1835" s="229"/>
      <c r="N1835" s="230"/>
      <c r="O1835" s="230"/>
      <c r="P1835" s="230"/>
      <c r="Q1835" s="230"/>
      <c r="R1835" s="230"/>
      <c r="S1835" s="230"/>
      <c r="T1835" s="231"/>
      <c r="AT1835" s="232" t="s">
        <v>191</v>
      </c>
      <c r="AU1835" s="232" t="s">
        <v>85</v>
      </c>
      <c r="AV1835" s="13" t="s">
        <v>85</v>
      </c>
      <c r="AW1835" s="13" t="s">
        <v>32</v>
      </c>
      <c r="AX1835" s="13" t="s">
        <v>76</v>
      </c>
      <c r="AY1835" s="232" t="s">
        <v>182</v>
      </c>
    </row>
    <row r="1836" spans="1:65" s="13" customFormat="1">
      <c r="B1836" s="221"/>
      <c r="C1836" s="222"/>
      <c r="D1836" s="223" t="s">
        <v>191</v>
      </c>
      <c r="E1836" s="224" t="s">
        <v>1</v>
      </c>
      <c r="F1836" s="225" t="s">
        <v>2949</v>
      </c>
      <c r="G1836" s="222"/>
      <c r="H1836" s="226">
        <v>64.180000000000007</v>
      </c>
      <c r="I1836" s="227"/>
      <c r="J1836" s="222"/>
      <c r="K1836" s="222"/>
      <c r="L1836" s="228"/>
      <c r="M1836" s="229"/>
      <c r="N1836" s="230"/>
      <c r="O1836" s="230"/>
      <c r="P1836" s="230"/>
      <c r="Q1836" s="230"/>
      <c r="R1836" s="230"/>
      <c r="S1836" s="230"/>
      <c r="T1836" s="231"/>
      <c r="AT1836" s="232" t="s">
        <v>191</v>
      </c>
      <c r="AU1836" s="232" t="s">
        <v>85</v>
      </c>
      <c r="AV1836" s="13" t="s">
        <v>85</v>
      </c>
      <c r="AW1836" s="13" t="s">
        <v>32</v>
      </c>
      <c r="AX1836" s="13" t="s">
        <v>76</v>
      </c>
      <c r="AY1836" s="232" t="s">
        <v>182</v>
      </c>
    </row>
    <row r="1837" spans="1:65" s="15" customFormat="1">
      <c r="B1837" s="244"/>
      <c r="C1837" s="245"/>
      <c r="D1837" s="223" t="s">
        <v>191</v>
      </c>
      <c r="E1837" s="246" t="s">
        <v>1</v>
      </c>
      <c r="F1837" s="247" t="s">
        <v>202</v>
      </c>
      <c r="G1837" s="245"/>
      <c r="H1837" s="248">
        <v>93.02000000000001</v>
      </c>
      <c r="I1837" s="249"/>
      <c r="J1837" s="245"/>
      <c r="K1837" s="245"/>
      <c r="L1837" s="250"/>
      <c r="M1837" s="251"/>
      <c r="N1837" s="252"/>
      <c r="O1837" s="252"/>
      <c r="P1837" s="252"/>
      <c r="Q1837" s="252"/>
      <c r="R1837" s="252"/>
      <c r="S1837" s="252"/>
      <c r="T1837" s="253"/>
      <c r="AT1837" s="254" t="s">
        <v>191</v>
      </c>
      <c r="AU1837" s="254" t="s">
        <v>85</v>
      </c>
      <c r="AV1837" s="15" t="s">
        <v>189</v>
      </c>
      <c r="AW1837" s="15" t="s">
        <v>32</v>
      </c>
      <c r="AX1837" s="15" t="s">
        <v>83</v>
      </c>
      <c r="AY1837" s="254" t="s">
        <v>182</v>
      </c>
    </row>
    <row r="1838" spans="1:65" s="2" customFormat="1" ht="16.5" customHeight="1">
      <c r="A1838" s="34"/>
      <c r="B1838" s="35"/>
      <c r="C1838" s="208" t="s">
        <v>2950</v>
      </c>
      <c r="D1838" s="208" t="s">
        <v>184</v>
      </c>
      <c r="E1838" s="209" t="s">
        <v>2951</v>
      </c>
      <c r="F1838" s="210" t="s">
        <v>2952</v>
      </c>
      <c r="G1838" s="211" t="s">
        <v>360</v>
      </c>
      <c r="H1838" s="212">
        <v>508.23</v>
      </c>
      <c r="I1838" s="213"/>
      <c r="J1838" s="214">
        <f>ROUND(I1838*H1838,2)</f>
        <v>0</v>
      </c>
      <c r="K1838" s="210" t="s">
        <v>188</v>
      </c>
      <c r="L1838" s="39"/>
      <c r="M1838" s="215" t="s">
        <v>1</v>
      </c>
      <c r="N1838" s="216" t="s">
        <v>41</v>
      </c>
      <c r="O1838" s="71"/>
      <c r="P1838" s="217">
        <f>O1838*H1838</f>
        <v>0</v>
      </c>
      <c r="Q1838" s="217">
        <v>3.0000000000000001E-5</v>
      </c>
      <c r="R1838" s="217">
        <f>Q1838*H1838</f>
        <v>1.5246900000000001E-2</v>
      </c>
      <c r="S1838" s="217">
        <v>0</v>
      </c>
      <c r="T1838" s="218">
        <f>S1838*H1838</f>
        <v>0</v>
      </c>
      <c r="U1838" s="34"/>
      <c r="V1838" s="34"/>
      <c r="W1838" s="34"/>
      <c r="X1838" s="34"/>
      <c r="Y1838" s="34"/>
      <c r="Z1838" s="34"/>
      <c r="AA1838" s="34"/>
      <c r="AB1838" s="34"/>
      <c r="AC1838" s="34"/>
      <c r="AD1838" s="34"/>
      <c r="AE1838" s="34"/>
      <c r="AR1838" s="219" t="s">
        <v>275</v>
      </c>
      <c r="AT1838" s="219" t="s">
        <v>184</v>
      </c>
      <c r="AU1838" s="219" t="s">
        <v>85</v>
      </c>
      <c r="AY1838" s="17" t="s">
        <v>182</v>
      </c>
      <c r="BE1838" s="220">
        <f>IF(N1838="základní",J1838,0)</f>
        <v>0</v>
      </c>
      <c r="BF1838" s="220">
        <f>IF(N1838="snížená",J1838,0)</f>
        <v>0</v>
      </c>
      <c r="BG1838" s="220">
        <f>IF(N1838="zákl. přenesená",J1838,0)</f>
        <v>0</v>
      </c>
      <c r="BH1838" s="220">
        <f>IF(N1838="sníž. přenesená",J1838,0)</f>
        <v>0</v>
      </c>
      <c r="BI1838" s="220">
        <f>IF(N1838="nulová",J1838,0)</f>
        <v>0</v>
      </c>
      <c r="BJ1838" s="17" t="s">
        <v>83</v>
      </c>
      <c r="BK1838" s="220">
        <f>ROUND(I1838*H1838,2)</f>
        <v>0</v>
      </c>
      <c r="BL1838" s="17" t="s">
        <v>275</v>
      </c>
      <c r="BM1838" s="219" t="s">
        <v>2953</v>
      </c>
    </row>
    <row r="1839" spans="1:65" s="13" customFormat="1">
      <c r="B1839" s="221"/>
      <c r="C1839" s="222"/>
      <c r="D1839" s="223" t="s">
        <v>191</v>
      </c>
      <c r="E1839" s="224" t="s">
        <v>1</v>
      </c>
      <c r="F1839" s="225" t="s">
        <v>2954</v>
      </c>
      <c r="G1839" s="222"/>
      <c r="H1839" s="226">
        <v>508.23</v>
      </c>
      <c r="I1839" s="227"/>
      <c r="J1839" s="222"/>
      <c r="K1839" s="222"/>
      <c r="L1839" s="228"/>
      <c r="M1839" s="229"/>
      <c r="N1839" s="230"/>
      <c r="O1839" s="230"/>
      <c r="P1839" s="230"/>
      <c r="Q1839" s="230"/>
      <c r="R1839" s="230"/>
      <c r="S1839" s="230"/>
      <c r="T1839" s="231"/>
      <c r="AT1839" s="232" t="s">
        <v>191</v>
      </c>
      <c r="AU1839" s="232" t="s">
        <v>85</v>
      </c>
      <c r="AV1839" s="13" t="s">
        <v>85</v>
      </c>
      <c r="AW1839" s="13" t="s">
        <v>32</v>
      </c>
      <c r="AX1839" s="13" t="s">
        <v>83</v>
      </c>
      <c r="AY1839" s="232" t="s">
        <v>182</v>
      </c>
    </row>
    <row r="1840" spans="1:65" s="2" customFormat="1" ht="16.5" customHeight="1">
      <c r="A1840" s="34"/>
      <c r="B1840" s="35"/>
      <c r="C1840" s="208" t="s">
        <v>2955</v>
      </c>
      <c r="D1840" s="208" t="s">
        <v>184</v>
      </c>
      <c r="E1840" s="209" t="s">
        <v>2956</v>
      </c>
      <c r="F1840" s="210" t="s">
        <v>2957</v>
      </c>
      <c r="G1840" s="211" t="s">
        <v>331</v>
      </c>
      <c r="H1840" s="212">
        <v>5.59</v>
      </c>
      <c r="I1840" s="213"/>
      <c r="J1840" s="214">
        <f>ROUND(I1840*H1840,2)</f>
        <v>0</v>
      </c>
      <c r="K1840" s="210" t="s">
        <v>188</v>
      </c>
      <c r="L1840" s="39"/>
      <c r="M1840" s="215" t="s">
        <v>1</v>
      </c>
      <c r="N1840" s="216" t="s">
        <v>41</v>
      </c>
      <c r="O1840" s="71"/>
      <c r="P1840" s="217">
        <f>O1840*H1840</f>
        <v>0</v>
      </c>
      <c r="Q1840" s="217">
        <v>5.1000000000000004E-3</v>
      </c>
      <c r="R1840" s="217">
        <f>Q1840*H1840</f>
        <v>2.8509E-2</v>
      </c>
      <c r="S1840" s="217">
        <v>0</v>
      </c>
      <c r="T1840" s="218">
        <f>S1840*H1840</f>
        <v>0</v>
      </c>
      <c r="U1840" s="34"/>
      <c r="V1840" s="34"/>
      <c r="W1840" s="34"/>
      <c r="X1840" s="34"/>
      <c r="Y1840" s="34"/>
      <c r="Z1840" s="34"/>
      <c r="AA1840" s="34"/>
      <c r="AB1840" s="34"/>
      <c r="AC1840" s="34"/>
      <c r="AD1840" s="34"/>
      <c r="AE1840" s="34"/>
      <c r="AR1840" s="219" t="s">
        <v>275</v>
      </c>
      <c r="AT1840" s="219" t="s">
        <v>184</v>
      </c>
      <c r="AU1840" s="219" t="s">
        <v>85</v>
      </c>
      <c r="AY1840" s="17" t="s">
        <v>182</v>
      </c>
      <c r="BE1840" s="220">
        <f>IF(N1840="základní",J1840,0)</f>
        <v>0</v>
      </c>
      <c r="BF1840" s="220">
        <f>IF(N1840="snížená",J1840,0)</f>
        <v>0</v>
      </c>
      <c r="BG1840" s="220">
        <f>IF(N1840="zákl. přenesená",J1840,0)</f>
        <v>0</v>
      </c>
      <c r="BH1840" s="220">
        <f>IF(N1840="sníž. přenesená",J1840,0)</f>
        <v>0</v>
      </c>
      <c r="BI1840" s="220">
        <f>IF(N1840="nulová",J1840,0)</f>
        <v>0</v>
      </c>
      <c r="BJ1840" s="17" t="s">
        <v>83</v>
      </c>
      <c r="BK1840" s="220">
        <f>ROUND(I1840*H1840,2)</f>
        <v>0</v>
      </c>
      <c r="BL1840" s="17" t="s">
        <v>275</v>
      </c>
      <c r="BM1840" s="219" t="s">
        <v>2958</v>
      </c>
    </row>
    <row r="1841" spans="1:65" s="13" customFormat="1">
      <c r="B1841" s="221"/>
      <c r="C1841" s="222"/>
      <c r="D1841" s="223" t="s">
        <v>191</v>
      </c>
      <c r="E1841" s="224" t="s">
        <v>1</v>
      </c>
      <c r="F1841" s="225" t="s">
        <v>2959</v>
      </c>
      <c r="G1841" s="222"/>
      <c r="H1841" s="226">
        <v>5.59</v>
      </c>
      <c r="I1841" s="227"/>
      <c r="J1841" s="222"/>
      <c r="K1841" s="222"/>
      <c r="L1841" s="228"/>
      <c r="M1841" s="229"/>
      <c r="N1841" s="230"/>
      <c r="O1841" s="230"/>
      <c r="P1841" s="230"/>
      <c r="Q1841" s="230"/>
      <c r="R1841" s="230"/>
      <c r="S1841" s="230"/>
      <c r="T1841" s="231"/>
      <c r="AT1841" s="232" t="s">
        <v>191</v>
      </c>
      <c r="AU1841" s="232" t="s">
        <v>85</v>
      </c>
      <c r="AV1841" s="13" t="s">
        <v>85</v>
      </c>
      <c r="AW1841" s="13" t="s">
        <v>32</v>
      </c>
      <c r="AX1841" s="13" t="s">
        <v>83</v>
      </c>
      <c r="AY1841" s="232" t="s">
        <v>182</v>
      </c>
    </row>
    <row r="1842" spans="1:65" s="2" customFormat="1" ht="16.5" customHeight="1">
      <c r="A1842" s="34"/>
      <c r="B1842" s="35"/>
      <c r="C1842" s="208" t="s">
        <v>2960</v>
      </c>
      <c r="D1842" s="208" t="s">
        <v>184</v>
      </c>
      <c r="E1842" s="209" t="s">
        <v>2961</v>
      </c>
      <c r="F1842" s="210" t="s">
        <v>2962</v>
      </c>
      <c r="G1842" s="211" t="s">
        <v>331</v>
      </c>
      <c r="H1842" s="212">
        <v>5.59</v>
      </c>
      <c r="I1842" s="213"/>
      <c r="J1842" s="214">
        <f>ROUND(I1842*H1842,2)</f>
        <v>0</v>
      </c>
      <c r="K1842" s="210" t="s">
        <v>188</v>
      </c>
      <c r="L1842" s="39"/>
      <c r="M1842" s="215" t="s">
        <v>1</v>
      </c>
      <c r="N1842" s="216" t="s">
        <v>41</v>
      </c>
      <c r="O1842" s="71"/>
      <c r="P1842" s="217">
        <f>O1842*H1842</f>
        <v>0</v>
      </c>
      <c r="Q1842" s="217">
        <v>4.4999999999999997E-3</v>
      </c>
      <c r="R1842" s="217">
        <f>Q1842*H1842</f>
        <v>2.5154999999999997E-2</v>
      </c>
      <c r="S1842" s="217">
        <v>0</v>
      </c>
      <c r="T1842" s="218">
        <f>S1842*H1842</f>
        <v>0</v>
      </c>
      <c r="U1842" s="34"/>
      <c r="V1842" s="34"/>
      <c r="W1842" s="34"/>
      <c r="X1842" s="34"/>
      <c r="Y1842" s="34"/>
      <c r="Z1842" s="34"/>
      <c r="AA1842" s="34"/>
      <c r="AB1842" s="34"/>
      <c r="AC1842" s="34"/>
      <c r="AD1842" s="34"/>
      <c r="AE1842" s="34"/>
      <c r="AR1842" s="219" t="s">
        <v>275</v>
      </c>
      <c r="AT1842" s="219" t="s">
        <v>184</v>
      </c>
      <c r="AU1842" s="219" t="s">
        <v>85</v>
      </c>
      <c r="AY1842" s="17" t="s">
        <v>182</v>
      </c>
      <c r="BE1842" s="220">
        <f>IF(N1842="základní",J1842,0)</f>
        <v>0</v>
      </c>
      <c r="BF1842" s="220">
        <f>IF(N1842="snížená",J1842,0)</f>
        <v>0</v>
      </c>
      <c r="BG1842" s="220">
        <f>IF(N1842="zákl. přenesená",J1842,0)</f>
        <v>0</v>
      </c>
      <c r="BH1842" s="220">
        <f>IF(N1842="sníž. přenesená",J1842,0)</f>
        <v>0</v>
      </c>
      <c r="BI1842" s="220">
        <f>IF(N1842="nulová",J1842,0)</f>
        <v>0</v>
      </c>
      <c r="BJ1842" s="17" t="s">
        <v>83</v>
      </c>
      <c r="BK1842" s="220">
        <f>ROUND(I1842*H1842,2)</f>
        <v>0</v>
      </c>
      <c r="BL1842" s="17" t="s">
        <v>275</v>
      </c>
      <c r="BM1842" s="219" t="s">
        <v>2963</v>
      </c>
    </row>
    <row r="1843" spans="1:65" s="13" customFormat="1">
      <c r="B1843" s="221"/>
      <c r="C1843" s="222"/>
      <c r="D1843" s="223" t="s">
        <v>191</v>
      </c>
      <c r="E1843" s="224" t="s">
        <v>1</v>
      </c>
      <c r="F1843" s="225" t="s">
        <v>2964</v>
      </c>
      <c r="G1843" s="222"/>
      <c r="H1843" s="226">
        <v>5.59</v>
      </c>
      <c r="I1843" s="227"/>
      <c r="J1843" s="222"/>
      <c r="K1843" s="222"/>
      <c r="L1843" s="228"/>
      <c r="M1843" s="229"/>
      <c r="N1843" s="230"/>
      <c r="O1843" s="230"/>
      <c r="P1843" s="230"/>
      <c r="Q1843" s="230"/>
      <c r="R1843" s="230"/>
      <c r="S1843" s="230"/>
      <c r="T1843" s="231"/>
      <c r="AT1843" s="232" t="s">
        <v>191</v>
      </c>
      <c r="AU1843" s="232" t="s">
        <v>85</v>
      </c>
      <c r="AV1843" s="13" t="s">
        <v>85</v>
      </c>
      <c r="AW1843" s="13" t="s">
        <v>32</v>
      </c>
      <c r="AX1843" s="13" t="s">
        <v>83</v>
      </c>
      <c r="AY1843" s="232" t="s">
        <v>182</v>
      </c>
    </row>
    <row r="1844" spans="1:65" s="2" customFormat="1" ht="16.5" customHeight="1">
      <c r="A1844" s="34"/>
      <c r="B1844" s="35"/>
      <c r="C1844" s="255" t="s">
        <v>2965</v>
      </c>
      <c r="D1844" s="255" t="s">
        <v>309</v>
      </c>
      <c r="E1844" s="256" t="s">
        <v>2966</v>
      </c>
      <c r="F1844" s="257" t="s">
        <v>2967</v>
      </c>
      <c r="G1844" s="258" t="s">
        <v>331</v>
      </c>
      <c r="H1844" s="259">
        <v>6.4290000000000003</v>
      </c>
      <c r="I1844" s="260"/>
      <c r="J1844" s="261">
        <f>ROUND(I1844*H1844,2)</f>
        <v>0</v>
      </c>
      <c r="K1844" s="257" t="s">
        <v>1</v>
      </c>
      <c r="L1844" s="262"/>
      <c r="M1844" s="263" t="s">
        <v>1</v>
      </c>
      <c r="N1844" s="264" t="s">
        <v>41</v>
      </c>
      <c r="O1844" s="71"/>
      <c r="P1844" s="217">
        <f>O1844*H1844</f>
        <v>0</v>
      </c>
      <c r="Q1844" s="217">
        <v>4.0000000000000002E-4</v>
      </c>
      <c r="R1844" s="217">
        <f>Q1844*H1844</f>
        <v>2.5716000000000003E-3</v>
      </c>
      <c r="S1844" s="217">
        <v>0</v>
      </c>
      <c r="T1844" s="218">
        <f>S1844*H1844</f>
        <v>0</v>
      </c>
      <c r="U1844" s="34"/>
      <c r="V1844" s="34"/>
      <c r="W1844" s="34"/>
      <c r="X1844" s="34"/>
      <c r="Y1844" s="34"/>
      <c r="Z1844" s="34"/>
      <c r="AA1844" s="34"/>
      <c r="AB1844" s="34"/>
      <c r="AC1844" s="34"/>
      <c r="AD1844" s="34"/>
      <c r="AE1844" s="34"/>
      <c r="AR1844" s="219" t="s">
        <v>380</v>
      </c>
      <c r="AT1844" s="219" t="s">
        <v>309</v>
      </c>
      <c r="AU1844" s="219" t="s">
        <v>85</v>
      </c>
      <c r="AY1844" s="17" t="s">
        <v>182</v>
      </c>
      <c r="BE1844" s="220">
        <f>IF(N1844="základní",J1844,0)</f>
        <v>0</v>
      </c>
      <c r="BF1844" s="220">
        <f>IF(N1844="snížená",J1844,0)</f>
        <v>0</v>
      </c>
      <c r="BG1844" s="220">
        <f>IF(N1844="zákl. přenesená",J1844,0)</f>
        <v>0</v>
      </c>
      <c r="BH1844" s="220">
        <f>IF(N1844="sníž. přenesená",J1844,0)</f>
        <v>0</v>
      </c>
      <c r="BI1844" s="220">
        <f>IF(N1844="nulová",J1844,0)</f>
        <v>0</v>
      </c>
      <c r="BJ1844" s="17" t="s">
        <v>83</v>
      </c>
      <c r="BK1844" s="220">
        <f>ROUND(I1844*H1844,2)</f>
        <v>0</v>
      </c>
      <c r="BL1844" s="17" t="s">
        <v>275</v>
      </c>
      <c r="BM1844" s="219" t="s">
        <v>2968</v>
      </c>
    </row>
    <row r="1845" spans="1:65" s="13" customFormat="1">
      <c r="B1845" s="221"/>
      <c r="C1845" s="222"/>
      <c r="D1845" s="223" t="s">
        <v>191</v>
      </c>
      <c r="E1845" s="224" t="s">
        <v>1</v>
      </c>
      <c r="F1845" s="225" t="s">
        <v>2969</v>
      </c>
      <c r="G1845" s="222"/>
      <c r="H1845" s="226">
        <v>6.4290000000000003</v>
      </c>
      <c r="I1845" s="227"/>
      <c r="J1845" s="222"/>
      <c r="K1845" s="222"/>
      <c r="L1845" s="228"/>
      <c r="M1845" s="229"/>
      <c r="N1845" s="230"/>
      <c r="O1845" s="230"/>
      <c r="P1845" s="230"/>
      <c r="Q1845" s="230"/>
      <c r="R1845" s="230"/>
      <c r="S1845" s="230"/>
      <c r="T1845" s="231"/>
      <c r="AT1845" s="232" t="s">
        <v>191</v>
      </c>
      <c r="AU1845" s="232" t="s">
        <v>85</v>
      </c>
      <c r="AV1845" s="13" t="s">
        <v>85</v>
      </c>
      <c r="AW1845" s="13" t="s">
        <v>32</v>
      </c>
      <c r="AX1845" s="13" t="s">
        <v>83</v>
      </c>
      <c r="AY1845" s="232" t="s">
        <v>182</v>
      </c>
    </row>
    <row r="1846" spans="1:65" s="2" customFormat="1" ht="16.5" customHeight="1">
      <c r="A1846" s="34"/>
      <c r="B1846" s="35"/>
      <c r="C1846" s="208" t="s">
        <v>2970</v>
      </c>
      <c r="D1846" s="208" t="s">
        <v>184</v>
      </c>
      <c r="E1846" s="209" t="s">
        <v>2971</v>
      </c>
      <c r="F1846" s="210" t="s">
        <v>2972</v>
      </c>
      <c r="G1846" s="211" t="s">
        <v>360</v>
      </c>
      <c r="H1846" s="212">
        <v>118.45</v>
      </c>
      <c r="I1846" s="213"/>
      <c r="J1846" s="214">
        <f>ROUND(I1846*H1846,2)</f>
        <v>0</v>
      </c>
      <c r="K1846" s="210" t="s">
        <v>188</v>
      </c>
      <c r="L1846" s="39"/>
      <c r="M1846" s="215" t="s">
        <v>1</v>
      </c>
      <c r="N1846" s="216" t="s">
        <v>41</v>
      </c>
      <c r="O1846" s="71"/>
      <c r="P1846" s="217">
        <f>O1846*H1846</f>
        <v>0</v>
      </c>
      <c r="Q1846" s="217">
        <v>3.2000000000000003E-4</v>
      </c>
      <c r="R1846" s="217">
        <f>Q1846*H1846</f>
        <v>3.7904000000000007E-2</v>
      </c>
      <c r="S1846" s="217">
        <v>0</v>
      </c>
      <c r="T1846" s="218">
        <f>S1846*H1846</f>
        <v>0</v>
      </c>
      <c r="U1846" s="34"/>
      <c r="V1846" s="34"/>
      <c r="W1846" s="34"/>
      <c r="X1846" s="34"/>
      <c r="Y1846" s="34"/>
      <c r="Z1846" s="34"/>
      <c r="AA1846" s="34"/>
      <c r="AB1846" s="34"/>
      <c r="AC1846" s="34"/>
      <c r="AD1846" s="34"/>
      <c r="AE1846" s="34"/>
      <c r="AR1846" s="219" t="s">
        <v>275</v>
      </c>
      <c r="AT1846" s="219" t="s">
        <v>184</v>
      </c>
      <c r="AU1846" s="219" t="s">
        <v>85</v>
      </c>
      <c r="AY1846" s="17" t="s">
        <v>182</v>
      </c>
      <c r="BE1846" s="220">
        <f>IF(N1846="základní",J1846,0)</f>
        <v>0</v>
      </c>
      <c r="BF1846" s="220">
        <f>IF(N1846="snížená",J1846,0)</f>
        <v>0</v>
      </c>
      <c r="BG1846" s="220">
        <f>IF(N1846="zákl. přenesená",J1846,0)</f>
        <v>0</v>
      </c>
      <c r="BH1846" s="220">
        <f>IF(N1846="sníž. přenesená",J1846,0)</f>
        <v>0</v>
      </c>
      <c r="BI1846" s="220">
        <f>IF(N1846="nulová",J1846,0)</f>
        <v>0</v>
      </c>
      <c r="BJ1846" s="17" t="s">
        <v>83</v>
      </c>
      <c r="BK1846" s="220">
        <f>ROUND(I1846*H1846,2)</f>
        <v>0</v>
      </c>
      <c r="BL1846" s="17" t="s">
        <v>275</v>
      </c>
      <c r="BM1846" s="219" t="s">
        <v>2973</v>
      </c>
    </row>
    <row r="1847" spans="1:65" s="13" customFormat="1">
      <c r="B1847" s="221"/>
      <c r="C1847" s="222"/>
      <c r="D1847" s="223" t="s">
        <v>191</v>
      </c>
      <c r="E1847" s="224" t="s">
        <v>1</v>
      </c>
      <c r="F1847" s="225" t="s">
        <v>2974</v>
      </c>
      <c r="G1847" s="222"/>
      <c r="H1847" s="226">
        <v>15.76</v>
      </c>
      <c r="I1847" s="227"/>
      <c r="J1847" s="222"/>
      <c r="K1847" s="222"/>
      <c r="L1847" s="228"/>
      <c r="M1847" s="229"/>
      <c r="N1847" s="230"/>
      <c r="O1847" s="230"/>
      <c r="P1847" s="230"/>
      <c r="Q1847" s="230"/>
      <c r="R1847" s="230"/>
      <c r="S1847" s="230"/>
      <c r="T1847" s="231"/>
      <c r="AT1847" s="232" t="s">
        <v>191</v>
      </c>
      <c r="AU1847" s="232" t="s">
        <v>85</v>
      </c>
      <c r="AV1847" s="13" t="s">
        <v>85</v>
      </c>
      <c r="AW1847" s="13" t="s">
        <v>32</v>
      </c>
      <c r="AX1847" s="13" t="s">
        <v>76</v>
      </c>
      <c r="AY1847" s="232" t="s">
        <v>182</v>
      </c>
    </row>
    <row r="1848" spans="1:65" s="13" customFormat="1">
      <c r="B1848" s="221"/>
      <c r="C1848" s="222"/>
      <c r="D1848" s="223" t="s">
        <v>191</v>
      </c>
      <c r="E1848" s="224" t="s">
        <v>1</v>
      </c>
      <c r="F1848" s="225" t="s">
        <v>2975</v>
      </c>
      <c r="G1848" s="222"/>
      <c r="H1848" s="226">
        <v>6.35</v>
      </c>
      <c r="I1848" s="227"/>
      <c r="J1848" s="222"/>
      <c r="K1848" s="222"/>
      <c r="L1848" s="228"/>
      <c r="M1848" s="229"/>
      <c r="N1848" s="230"/>
      <c r="O1848" s="230"/>
      <c r="P1848" s="230"/>
      <c r="Q1848" s="230"/>
      <c r="R1848" s="230"/>
      <c r="S1848" s="230"/>
      <c r="T1848" s="231"/>
      <c r="AT1848" s="232" t="s">
        <v>191</v>
      </c>
      <c r="AU1848" s="232" t="s">
        <v>85</v>
      </c>
      <c r="AV1848" s="13" t="s">
        <v>85</v>
      </c>
      <c r="AW1848" s="13" t="s">
        <v>32</v>
      </c>
      <c r="AX1848" s="13" t="s">
        <v>76</v>
      </c>
      <c r="AY1848" s="232" t="s">
        <v>182</v>
      </c>
    </row>
    <row r="1849" spans="1:65" s="13" customFormat="1">
      <c r="B1849" s="221"/>
      <c r="C1849" s="222"/>
      <c r="D1849" s="223" t="s">
        <v>191</v>
      </c>
      <c r="E1849" s="224" t="s">
        <v>1</v>
      </c>
      <c r="F1849" s="225" t="s">
        <v>2976</v>
      </c>
      <c r="G1849" s="222"/>
      <c r="H1849" s="226">
        <v>27.8</v>
      </c>
      <c r="I1849" s="227"/>
      <c r="J1849" s="222"/>
      <c r="K1849" s="222"/>
      <c r="L1849" s="228"/>
      <c r="M1849" s="229"/>
      <c r="N1849" s="230"/>
      <c r="O1849" s="230"/>
      <c r="P1849" s="230"/>
      <c r="Q1849" s="230"/>
      <c r="R1849" s="230"/>
      <c r="S1849" s="230"/>
      <c r="T1849" s="231"/>
      <c r="AT1849" s="232" t="s">
        <v>191</v>
      </c>
      <c r="AU1849" s="232" t="s">
        <v>85</v>
      </c>
      <c r="AV1849" s="13" t="s">
        <v>85</v>
      </c>
      <c r="AW1849" s="13" t="s">
        <v>32</v>
      </c>
      <c r="AX1849" s="13" t="s">
        <v>76</v>
      </c>
      <c r="AY1849" s="232" t="s">
        <v>182</v>
      </c>
    </row>
    <row r="1850" spans="1:65" s="13" customFormat="1">
      <c r="B1850" s="221"/>
      <c r="C1850" s="222"/>
      <c r="D1850" s="223" t="s">
        <v>191</v>
      </c>
      <c r="E1850" s="224" t="s">
        <v>1</v>
      </c>
      <c r="F1850" s="225" t="s">
        <v>2977</v>
      </c>
      <c r="G1850" s="222"/>
      <c r="H1850" s="226">
        <v>68.540000000000006</v>
      </c>
      <c r="I1850" s="227"/>
      <c r="J1850" s="222"/>
      <c r="K1850" s="222"/>
      <c r="L1850" s="228"/>
      <c r="M1850" s="229"/>
      <c r="N1850" s="230"/>
      <c r="O1850" s="230"/>
      <c r="P1850" s="230"/>
      <c r="Q1850" s="230"/>
      <c r="R1850" s="230"/>
      <c r="S1850" s="230"/>
      <c r="T1850" s="231"/>
      <c r="AT1850" s="232" t="s">
        <v>191</v>
      </c>
      <c r="AU1850" s="232" t="s">
        <v>85</v>
      </c>
      <c r="AV1850" s="13" t="s">
        <v>85</v>
      </c>
      <c r="AW1850" s="13" t="s">
        <v>32</v>
      </c>
      <c r="AX1850" s="13" t="s">
        <v>76</v>
      </c>
      <c r="AY1850" s="232" t="s">
        <v>182</v>
      </c>
    </row>
    <row r="1851" spans="1:65" s="15" customFormat="1">
      <c r="B1851" s="244"/>
      <c r="C1851" s="245"/>
      <c r="D1851" s="223" t="s">
        <v>191</v>
      </c>
      <c r="E1851" s="246" t="s">
        <v>1</v>
      </c>
      <c r="F1851" s="247" t="s">
        <v>202</v>
      </c>
      <c r="G1851" s="245"/>
      <c r="H1851" s="248">
        <v>118.45</v>
      </c>
      <c r="I1851" s="249"/>
      <c r="J1851" s="245"/>
      <c r="K1851" s="245"/>
      <c r="L1851" s="250"/>
      <c r="M1851" s="251"/>
      <c r="N1851" s="252"/>
      <c r="O1851" s="252"/>
      <c r="P1851" s="252"/>
      <c r="Q1851" s="252"/>
      <c r="R1851" s="252"/>
      <c r="S1851" s="252"/>
      <c r="T1851" s="253"/>
      <c r="AT1851" s="254" t="s">
        <v>191</v>
      </c>
      <c r="AU1851" s="254" t="s">
        <v>85</v>
      </c>
      <c r="AV1851" s="15" t="s">
        <v>189</v>
      </c>
      <c r="AW1851" s="15" t="s">
        <v>32</v>
      </c>
      <c r="AX1851" s="15" t="s">
        <v>83</v>
      </c>
      <c r="AY1851" s="254" t="s">
        <v>182</v>
      </c>
    </row>
    <row r="1852" spans="1:65" s="2" customFormat="1" ht="16.5" customHeight="1">
      <c r="A1852" s="34"/>
      <c r="B1852" s="35"/>
      <c r="C1852" s="208" t="s">
        <v>2978</v>
      </c>
      <c r="D1852" s="208" t="s">
        <v>184</v>
      </c>
      <c r="E1852" s="209" t="s">
        <v>2979</v>
      </c>
      <c r="F1852" s="210" t="s">
        <v>2980</v>
      </c>
      <c r="G1852" s="211" t="s">
        <v>301</v>
      </c>
      <c r="H1852" s="212">
        <v>19.364999999999998</v>
      </c>
      <c r="I1852" s="213"/>
      <c r="J1852" s="214">
        <f>ROUND(I1852*H1852,2)</f>
        <v>0</v>
      </c>
      <c r="K1852" s="210" t="s">
        <v>188</v>
      </c>
      <c r="L1852" s="39"/>
      <c r="M1852" s="215" t="s">
        <v>1</v>
      </c>
      <c r="N1852" s="216" t="s">
        <v>41</v>
      </c>
      <c r="O1852" s="71"/>
      <c r="P1852" s="217">
        <f>O1852*H1852</f>
        <v>0</v>
      </c>
      <c r="Q1852" s="217">
        <v>0</v>
      </c>
      <c r="R1852" s="217">
        <f>Q1852*H1852</f>
        <v>0</v>
      </c>
      <c r="S1852" s="217">
        <v>0</v>
      </c>
      <c r="T1852" s="218">
        <f>S1852*H1852</f>
        <v>0</v>
      </c>
      <c r="U1852" s="34"/>
      <c r="V1852" s="34"/>
      <c r="W1852" s="34"/>
      <c r="X1852" s="34"/>
      <c r="Y1852" s="34"/>
      <c r="Z1852" s="34"/>
      <c r="AA1852" s="34"/>
      <c r="AB1852" s="34"/>
      <c r="AC1852" s="34"/>
      <c r="AD1852" s="34"/>
      <c r="AE1852" s="34"/>
      <c r="AR1852" s="219" t="s">
        <v>275</v>
      </c>
      <c r="AT1852" s="219" t="s">
        <v>184</v>
      </c>
      <c r="AU1852" s="219" t="s">
        <v>85</v>
      </c>
      <c r="AY1852" s="17" t="s">
        <v>182</v>
      </c>
      <c r="BE1852" s="220">
        <f>IF(N1852="základní",J1852,0)</f>
        <v>0</v>
      </c>
      <c r="BF1852" s="220">
        <f>IF(N1852="snížená",J1852,0)</f>
        <v>0</v>
      </c>
      <c r="BG1852" s="220">
        <f>IF(N1852="zákl. přenesená",J1852,0)</f>
        <v>0</v>
      </c>
      <c r="BH1852" s="220">
        <f>IF(N1852="sníž. přenesená",J1852,0)</f>
        <v>0</v>
      </c>
      <c r="BI1852" s="220">
        <f>IF(N1852="nulová",J1852,0)</f>
        <v>0</v>
      </c>
      <c r="BJ1852" s="17" t="s">
        <v>83</v>
      </c>
      <c r="BK1852" s="220">
        <f>ROUND(I1852*H1852,2)</f>
        <v>0</v>
      </c>
      <c r="BL1852" s="17" t="s">
        <v>275</v>
      </c>
      <c r="BM1852" s="219" t="s">
        <v>2981</v>
      </c>
    </row>
    <row r="1853" spans="1:65" s="2" customFormat="1" ht="16.5" customHeight="1">
      <c r="A1853" s="34"/>
      <c r="B1853" s="35"/>
      <c r="C1853" s="208" t="s">
        <v>2982</v>
      </c>
      <c r="D1853" s="208" t="s">
        <v>184</v>
      </c>
      <c r="E1853" s="209" t="s">
        <v>2983</v>
      </c>
      <c r="F1853" s="210" t="s">
        <v>2984</v>
      </c>
      <c r="G1853" s="211" t="s">
        <v>301</v>
      </c>
      <c r="H1853" s="212">
        <v>19.364999999999998</v>
      </c>
      <c r="I1853" s="213"/>
      <c r="J1853" s="214">
        <f>ROUND(I1853*H1853,2)</f>
        <v>0</v>
      </c>
      <c r="K1853" s="210" t="s">
        <v>188</v>
      </c>
      <c r="L1853" s="39"/>
      <c r="M1853" s="215" t="s">
        <v>1</v>
      </c>
      <c r="N1853" s="216" t="s">
        <v>41</v>
      </c>
      <c r="O1853" s="71"/>
      <c r="P1853" s="217">
        <f>O1853*H1853</f>
        <v>0</v>
      </c>
      <c r="Q1853" s="217">
        <v>0</v>
      </c>
      <c r="R1853" s="217">
        <f>Q1853*H1853</f>
        <v>0</v>
      </c>
      <c r="S1853" s="217">
        <v>0</v>
      </c>
      <c r="T1853" s="218">
        <f>S1853*H1853</f>
        <v>0</v>
      </c>
      <c r="U1853" s="34"/>
      <c r="V1853" s="34"/>
      <c r="W1853" s="34"/>
      <c r="X1853" s="34"/>
      <c r="Y1853" s="34"/>
      <c r="Z1853" s="34"/>
      <c r="AA1853" s="34"/>
      <c r="AB1853" s="34"/>
      <c r="AC1853" s="34"/>
      <c r="AD1853" s="34"/>
      <c r="AE1853" s="34"/>
      <c r="AR1853" s="219" t="s">
        <v>275</v>
      </c>
      <c r="AT1853" s="219" t="s">
        <v>184</v>
      </c>
      <c r="AU1853" s="219" t="s">
        <v>85</v>
      </c>
      <c r="AY1853" s="17" t="s">
        <v>182</v>
      </c>
      <c r="BE1853" s="220">
        <f>IF(N1853="základní",J1853,0)</f>
        <v>0</v>
      </c>
      <c r="BF1853" s="220">
        <f>IF(N1853="snížená",J1853,0)</f>
        <v>0</v>
      </c>
      <c r="BG1853" s="220">
        <f>IF(N1853="zákl. přenesená",J1853,0)</f>
        <v>0</v>
      </c>
      <c r="BH1853" s="220">
        <f>IF(N1853="sníž. přenesená",J1853,0)</f>
        <v>0</v>
      </c>
      <c r="BI1853" s="220">
        <f>IF(N1853="nulová",J1853,0)</f>
        <v>0</v>
      </c>
      <c r="BJ1853" s="17" t="s">
        <v>83</v>
      </c>
      <c r="BK1853" s="220">
        <f>ROUND(I1853*H1853,2)</f>
        <v>0</v>
      </c>
      <c r="BL1853" s="17" t="s">
        <v>275</v>
      </c>
      <c r="BM1853" s="219" t="s">
        <v>2985</v>
      </c>
    </row>
    <row r="1854" spans="1:65" s="12" customFormat="1" ht="22.9" customHeight="1">
      <c r="B1854" s="192"/>
      <c r="C1854" s="193"/>
      <c r="D1854" s="194" t="s">
        <v>75</v>
      </c>
      <c r="E1854" s="206" t="s">
        <v>2986</v>
      </c>
      <c r="F1854" s="206" t="s">
        <v>2987</v>
      </c>
      <c r="G1854" s="193"/>
      <c r="H1854" s="193"/>
      <c r="I1854" s="196"/>
      <c r="J1854" s="207">
        <f>BK1854</f>
        <v>0</v>
      </c>
      <c r="K1854" s="193"/>
      <c r="L1854" s="198"/>
      <c r="M1854" s="199"/>
      <c r="N1854" s="200"/>
      <c r="O1854" s="200"/>
      <c r="P1854" s="201">
        <f>SUM(P1855:P1865)</f>
        <v>0</v>
      </c>
      <c r="Q1854" s="200"/>
      <c r="R1854" s="201">
        <f>SUM(R1855:R1865)</f>
        <v>8.3845000000000002E-4</v>
      </c>
      <c r="S1854" s="200"/>
      <c r="T1854" s="202">
        <f>SUM(T1855:T1865)</f>
        <v>3.8050000000000002E-3</v>
      </c>
      <c r="AR1854" s="203" t="s">
        <v>85</v>
      </c>
      <c r="AT1854" s="204" t="s">
        <v>75</v>
      </c>
      <c r="AU1854" s="204" t="s">
        <v>83</v>
      </c>
      <c r="AY1854" s="203" t="s">
        <v>182</v>
      </c>
      <c r="BK1854" s="205">
        <f>SUM(BK1855:BK1865)</f>
        <v>0</v>
      </c>
    </row>
    <row r="1855" spans="1:65" s="2" customFormat="1" ht="16.5" customHeight="1">
      <c r="A1855" s="34"/>
      <c r="B1855" s="35"/>
      <c r="C1855" s="208" t="s">
        <v>2988</v>
      </c>
      <c r="D1855" s="208" t="s">
        <v>184</v>
      </c>
      <c r="E1855" s="209" t="s">
        <v>2989</v>
      </c>
      <c r="F1855" s="210" t="s">
        <v>2990</v>
      </c>
      <c r="G1855" s="211" t="s">
        <v>360</v>
      </c>
      <c r="H1855" s="212">
        <v>3.8050000000000002</v>
      </c>
      <c r="I1855" s="213"/>
      <c r="J1855" s="214">
        <f>ROUND(I1855*H1855,2)</f>
        <v>0</v>
      </c>
      <c r="K1855" s="210" t="s">
        <v>188</v>
      </c>
      <c r="L1855" s="39"/>
      <c r="M1855" s="215" t="s">
        <v>1</v>
      </c>
      <c r="N1855" s="216" t="s">
        <v>41</v>
      </c>
      <c r="O1855" s="71"/>
      <c r="P1855" s="217">
        <f>O1855*H1855</f>
        <v>0</v>
      </c>
      <c r="Q1855" s="217">
        <v>0</v>
      </c>
      <c r="R1855" s="217">
        <f>Q1855*H1855</f>
        <v>0</v>
      </c>
      <c r="S1855" s="217">
        <v>1E-3</v>
      </c>
      <c r="T1855" s="218">
        <f>S1855*H1855</f>
        <v>3.8050000000000002E-3</v>
      </c>
      <c r="U1855" s="34"/>
      <c r="V1855" s="34"/>
      <c r="W1855" s="34"/>
      <c r="X1855" s="34"/>
      <c r="Y1855" s="34"/>
      <c r="Z1855" s="34"/>
      <c r="AA1855" s="34"/>
      <c r="AB1855" s="34"/>
      <c r="AC1855" s="34"/>
      <c r="AD1855" s="34"/>
      <c r="AE1855" s="34"/>
      <c r="AR1855" s="219" t="s">
        <v>275</v>
      </c>
      <c r="AT1855" s="219" t="s">
        <v>184</v>
      </c>
      <c r="AU1855" s="219" t="s">
        <v>85</v>
      </c>
      <c r="AY1855" s="17" t="s">
        <v>182</v>
      </c>
      <c r="BE1855" s="220">
        <f>IF(N1855="základní",J1855,0)</f>
        <v>0</v>
      </c>
      <c r="BF1855" s="220">
        <f>IF(N1855="snížená",J1855,0)</f>
        <v>0</v>
      </c>
      <c r="BG1855" s="220">
        <f>IF(N1855="zákl. přenesená",J1855,0)</f>
        <v>0</v>
      </c>
      <c r="BH1855" s="220">
        <f>IF(N1855="sníž. přenesená",J1855,0)</f>
        <v>0</v>
      </c>
      <c r="BI1855" s="220">
        <f>IF(N1855="nulová",J1855,0)</f>
        <v>0</v>
      </c>
      <c r="BJ1855" s="17" t="s">
        <v>83</v>
      </c>
      <c r="BK1855" s="220">
        <f>ROUND(I1855*H1855,2)</f>
        <v>0</v>
      </c>
      <c r="BL1855" s="17" t="s">
        <v>275</v>
      </c>
      <c r="BM1855" s="219" t="s">
        <v>2991</v>
      </c>
    </row>
    <row r="1856" spans="1:65" s="13" customFormat="1">
      <c r="B1856" s="221"/>
      <c r="C1856" s="222"/>
      <c r="D1856" s="223" t="s">
        <v>191</v>
      </c>
      <c r="E1856" s="224" t="s">
        <v>1</v>
      </c>
      <c r="F1856" s="225" t="s">
        <v>2992</v>
      </c>
      <c r="G1856" s="222"/>
      <c r="H1856" s="226">
        <v>1.875</v>
      </c>
      <c r="I1856" s="227"/>
      <c r="J1856" s="222"/>
      <c r="K1856" s="222"/>
      <c r="L1856" s="228"/>
      <c r="M1856" s="229"/>
      <c r="N1856" s="230"/>
      <c r="O1856" s="230"/>
      <c r="P1856" s="230"/>
      <c r="Q1856" s="230"/>
      <c r="R1856" s="230"/>
      <c r="S1856" s="230"/>
      <c r="T1856" s="231"/>
      <c r="AT1856" s="232" t="s">
        <v>191</v>
      </c>
      <c r="AU1856" s="232" t="s">
        <v>85</v>
      </c>
      <c r="AV1856" s="13" t="s">
        <v>85</v>
      </c>
      <c r="AW1856" s="13" t="s">
        <v>32</v>
      </c>
      <c r="AX1856" s="13" t="s">
        <v>76</v>
      </c>
      <c r="AY1856" s="232" t="s">
        <v>182</v>
      </c>
    </row>
    <row r="1857" spans="1:65" s="13" customFormat="1">
      <c r="B1857" s="221"/>
      <c r="C1857" s="222"/>
      <c r="D1857" s="223" t="s">
        <v>191</v>
      </c>
      <c r="E1857" s="224" t="s">
        <v>1</v>
      </c>
      <c r="F1857" s="225" t="s">
        <v>2993</v>
      </c>
      <c r="G1857" s="222"/>
      <c r="H1857" s="226">
        <v>1.93</v>
      </c>
      <c r="I1857" s="227"/>
      <c r="J1857" s="222"/>
      <c r="K1857" s="222"/>
      <c r="L1857" s="228"/>
      <c r="M1857" s="229"/>
      <c r="N1857" s="230"/>
      <c r="O1857" s="230"/>
      <c r="P1857" s="230"/>
      <c r="Q1857" s="230"/>
      <c r="R1857" s="230"/>
      <c r="S1857" s="230"/>
      <c r="T1857" s="231"/>
      <c r="AT1857" s="232" t="s">
        <v>191</v>
      </c>
      <c r="AU1857" s="232" t="s">
        <v>85</v>
      </c>
      <c r="AV1857" s="13" t="s">
        <v>85</v>
      </c>
      <c r="AW1857" s="13" t="s">
        <v>32</v>
      </c>
      <c r="AX1857" s="13" t="s">
        <v>76</v>
      </c>
      <c r="AY1857" s="232" t="s">
        <v>182</v>
      </c>
    </row>
    <row r="1858" spans="1:65" s="15" customFormat="1">
      <c r="B1858" s="244"/>
      <c r="C1858" s="245"/>
      <c r="D1858" s="223" t="s">
        <v>191</v>
      </c>
      <c r="E1858" s="246" t="s">
        <v>1</v>
      </c>
      <c r="F1858" s="247" t="s">
        <v>202</v>
      </c>
      <c r="G1858" s="245"/>
      <c r="H1858" s="248">
        <v>3.8049999999999997</v>
      </c>
      <c r="I1858" s="249"/>
      <c r="J1858" s="245"/>
      <c r="K1858" s="245"/>
      <c r="L1858" s="250"/>
      <c r="M1858" s="251"/>
      <c r="N1858" s="252"/>
      <c r="O1858" s="252"/>
      <c r="P1858" s="252"/>
      <c r="Q1858" s="252"/>
      <c r="R1858" s="252"/>
      <c r="S1858" s="252"/>
      <c r="T1858" s="253"/>
      <c r="AT1858" s="254" t="s">
        <v>191</v>
      </c>
      <c r="AU1858" s="254" t="s">
        <v>85</v>
      </c>
      <c r="AV1858" s="15" t="s">
        <v>189</v>
      </c>
      <c r="AW1858" s="15" t="s">
        <v>32</v>
      </c>
      <c r="AX1858" s="15" t="s">
        <v>83</v>
      </c>
      <c r="AY1858" s="254" t="s">
        <v>182</v>
      </c>
    </row>
    <row r="1859" spans="1:65" s="2" customFormat="1" ht="16.5" customHeight="1">
      <c r="A1859" s="34"/>
      <c r="B1859" s="35"/>
      <c r="C1859" s="208" t="s">
        <v>2994</v>
      </c>
      <c r="D1859" s="208" t="s">
        <v>184</v>
      </c>
      <c r="E1859" s="209" t="s">
        <v>2995</v>
      </c>
      <c r="F1859" s="210" t="s">
        <v>2996</v>
      </c>
      <c r="G1859" s="211" t="s">
        <v>360</v>
      </c>
      <c r="H1859" s="212">
        <v>3.105</v>
      </c>
      <c r="I1859" s="213"/>
      <c r="J1859" s="214">
        <f>ROUND(I1859*H1859,2)</f>
        <v>0</v>
      </c>
      <c r="K1859" s="210" t="s">
        <v>188</v>
      </c>
      <c r="L1859" s="39"/>
      <c r="M1859" s="215" t="s">
        <v>1</v>
      </c>
      <c r="N1859" s="216" t="s">
        <v>41</v>
      </c>
      <c r="O1859" s="71"/>
      <c r="P1859" s="217">
        <f>O1859*H1859</f>
        <v>0</v>
      </c>
      <c r="Q1859" s="217">
        <v>5.0000000000000002E-5</v>
      </c>
      <c r="R1859" s="217">
        <f>Q1859*H1859</f>
        <v>1.5525000000000001E-4</v>
      </c>
      <c r="S1859" s="217">
        <v>0</v>
      </c>
      <c r="T1859" s="218">
        <f>S1859*H1859</f>
        <v>0</v>
      </c>
      <c r="U1859" s="34"/>
      <c r="V1859" s="34"/>
      <c r="W1859" s="34"/>
      <c r="X1859" s="34"/>
      <c r="Y1859" s="34"/>
      <c r="Z1859" s="34"/>
      <c r="AA1859" s="34"/>
      <c r="AB1859" s="34"/>
      <c r="AC1859" s="34"/>
      <c r="AD1859" s="34"/>
      <c r="AE1859" s="34"/>
      <c r="AR1859" s="219" t="s">
        <v>275</v>
      </c>
      <c r="AT1859" s="219" t="s">
        <v>184</v>
      </c>
      <c r="AU1859" s="219" t="s">
        <v>85</v>
      </c>
      <c r="AY1859" s="17" t="s">
        <v>182</v>
      </c>
      <c r="BE1859" s="220">
        <f>IF(N1859="základní",J1859,0)</f>
        <v>0</v>
      </c>
      <c r="BF1859" s="220">
        <f>IF(N1859="snížená",J1859,0)</f>
        <v>0</v>
      </c>
      <c r="BG1859" s="220">
        <f>IF(N1859="zákl. přenesená",J1859,0)</f>
        <v>0</v>
      </c>
      <c r="BH1859" s="220">
        <f>IF(N1859="sníž. přenesená",J1859,0)</f>
        <v>0</v>
      </c>
      <c r="BI1859" s="220">
        <f>IF(N1859="nulová",J1859,0)</f>
        <v>0</v>
      </c>
      <c r="BJ1859" s="17" t="s">
        <v>83</v>
      </c>
      <c r="BK1859" s="220">
        <f>ROUND(I1859*H1859,2)</f>
        <v>0</v>
      </c>
      <c r="BL1859" s="17" t="s">
        <v>275</v>
      </c>
      <c r="BM1859" s="219" t="s">
        <v>2997</v>
      </c>
    </row>
    <row r="1860" spans="1:65" s="13" customFormat="1">
      <c r="B1860" s="221"/>
      <c r="C1860" s="222"/>
      <c r="D1860" s="223" t="s">
        <v>191</v>
      </c>
      <c r="E1860" s="224" t="s">
        <v>1</v>
      </c>
      <c r="F1860" s="225" t="s">
        <v>2998</v>
      </c>
      <c r="G1860" s="222"/>
      <c r="H1860" s="226">
        <v>1.175</v>
      </c>
      <c r="I1860" s="227"/>
      <c r="J1860" s="222"/>
      <c r="K1860" s="222"/>
      <c r="L1860" s="228"/>
      <c r="M1860" s="229"/>
      <c r="N1860" s="230"/>
      <c r="O1860" s="230"/>
      <c r="P1860" s="230"/>
      <c r="Q1860" s="230"/>
      <c r="R1860" s="230"/>
      <c r="S1860" s="230"/>
      <c r="T1860" s="231"/>
      <c r="AT1860" s="232" t="s">
        <v>191</v>
      </c>
      <c r="AU1860" s="232" t="s">
        <v>85</v>
      </c>
      <c r="AV1860" s="13" t="s">
        <v>85</v>
      </c>
      <c r="AW1860" s="13" t="s">
        <v>32</v>
      </c>
      <c r="AX1860" s="13" t="s">
        <v>76</v>
      </c>
      <c r="AY1860" s="232" t="s">
        <v>182</v>
      </c>
    </row>
    <row r="1861" spans="1:65" s="13" customFormat="1">
      <c r="B1861" s="221"/>
      <c r="C1861" s="222"/>
      <c r="D1861" s="223" t="s">
        <v>191</v>
      </c>
      <c r="E1861" s="224" t="s">
        <v>1</v>
      </c>
      <c r="F1861" s="225" t="s">
        <v>2993</v>
      </c>
      <c r="G1861" s="222"/>
      <c r="H1861" s="226">
        <v>1.93</v>
      </c>
      <c r="I1861" s="227"/>
      <c r="J1861" s="222"/>
      <c r="K1861" s="222"/>
      <c r="L1861" s="228"/>
      <c r="M1861" s="229"/>
      <c r="N1861" s="230"/>
      <c r="O1861" s="230"/>
      <c r="P1861" s="230"/>
      <c r="Q1861" s="230"/>
      <c r="R1861" s="230"/>
      <c r="S1861" s="230"/>
      <c r="T1861" s="231"/>
      <c r="AT1861" s="232" t="s">
        <v>191</v>
      </c>
      <c r="AU1861" s="232" t="s">
        <v>85</v>
      </c>
      <c r="AV1861" s="13" t="s">
        <v>85</v>
      </c>
      <c r="AW1861" s="13" t="s">
        <v>32</v>
      </c>
      <c r="AX1861" s="13" t="s">
        <v>76</v>
      </c>
      <c r="AY1861" s="232" t="s">
        <v>182</v>
      </c>
    </row>
    <row r="1862" spans="1:65" s="15" customFormat="1">
      <c r="B1862" s="244"/>
      <c r="C1862" s="245"/>
      <c r="D1862" s="223" t="s">
        <v>191</v>
      </c>
      <c r="E1862" s="246" t="s">
        <v>1</v>
      </c>
      <c r="F1862" s="247" t="s">
        <v>202</v>
      </c>
      <c r="G1862" s="245"/>
      <c r="H1862" s="248">
        <v>3.105</v>
      </c>
      <c r="I1862" s="249"/>
      <c r="J1862" s="245"/>
      <c r="K1862" s="245"/>
      <c r="L1862" s="250"/>
      <c r="M1862" s="251"/>
      <c r="N1862" s="252"/>
      <c r="O1862" s="252"/>
      <c r="P1862" s="252"/>
      <c r="Q1862" s="252"/>
      <c r="R1862" s="252"/>
      <c r="S1862" s="252"/>
      <c r="T1862" s="253"/>
      <c r="AT1862" s="254" t="s">
        <v>191</v>
      </c>
      <c r="AU1862" s="254" t="s">
        <v>85</v>
      </c>
      <c r="AV1862" s="15" t="s">
        <v>189</v>
      </c>
      <c r="AW1862" s="15" t="s">
        <v>32</v>
      </c>
      <c r="AX1862" s="15" t="s">
        <v>83</v>
      </c>
      <c r="AY1862" s="254" t="s">
        <v>182</v>
      </c>
    </row>
    <row r="1863" spans="1:65" s="2" customFormat="1" ht="16.5" customHeight="1">
      <c r="A1863" s="34"/>
      <c r="B1863" s="35"/>
      <c r="C1863" s="255" t="s">
        <v>2999</v>
      </c>
      <c r="D1863" s="255" t="s">
        <v>309</v>
      </c>
      <c r="E1863" s="256" t="s">
        <v>3000</v>
      </c>
      <c r="F1863" s="257" t="s">
        <v>3001</v>
      </c>
      <c r="G1863" s="258" t="s">
        <v>360</v>
      </c>
      <c r="H1863" s="259">
        <v>3.4159999999999999</v>
      </c>
      <c r="I1863" s="260"/>
      <c r="J1863" s="261">
        <f>ROUND(I1863*H1863,2)</f>
        <v>0</v>
      </c>
      <c r="K1863" s="257" t="s">
        <v>188</v>
      </c>
      <c r="L1863" s="262"/>
      <c r="M1863" s="263" t="s">
        <v>1</v>
      </c>
      <c r="N1863" s="264" t="s">
        <v>41</v>
      </c>
      <c r="O1863" s="71"/>
      <c r="P1863" s="217">
        <f>O1863*H1863</f>
        <v>0</v>
      </c>
      <c r="Q1863" s="217">
        <v>2.0000000000000001E-4</v>
      </c>
      <c r="R1863" s="217">
        <f>Q1863*H1863</f>
        <v>6.8320000000000002E-4</v>
      </c>
      <c r="S1863" s="217">
        <v>0</v>
      </c>
      <c r="T1863" s="218">
        <f>S1863*H1863</f>
        <v>0</v>
      </c>
      <c r="U1863" s="34"/>
      <c r="V1863" s="34"/>
      <c r="W1863" s="34"/>
      <c r="X1863" s="34"/>
      <c r="Y1863" s="34"/>
      <c r="Z1863" s="34"/>
      <c r="AA1863" s="34"/>
      <c r="AB1863" s="34"/>
      <c r="AC1863" s="34"/>
      <c r="AD1863" s="34"/>
      <c r="AE1863" s="34"/>
      <c r="AR1863" s="219" t="s">
        <v>380</v>
      </c>
      <c r="AT1863" s="219" t="s">
        <v>309</v>
      </c>
      <c r="AU1863" s="219" t="s">
        <v>85</v>
      </c>
      <c r="AY1863" s="17" t="s">
        <v>182</v>
      </c>
      <c r="BE1863" s="220">
        <f>IF(N1863="základní",J1863,0)</f>
        <v>0</v>
      </c>
      <c r="BF1863" s="220">
        <f>IF(N1863="snížená",J1863,0)</f>
        <v>0</v>
      </c>
      <c r="BG1863" s="220">
        <f>IF(N1863="zákl. přenesená",J1863,0)</f>
        <v>0</v>
      </c>
      <c r="BH1863" s="220">
        <f>IF(N1863="sníž. přenesená",J1863,0)</f>
        <v>0</v>
      </c>
      <c r="BI1863" s="220">
        <f>IF(N1863="nulová",J1863,0)</f>
        <v>0</v>
      </c>
      <c r="BJ1863" s="17" t="s">
        <v>83</v>
      </c>
      <c r="BK1863" s="220">
        <f>ROUND(I1863*H1863,2)</f>
        <v>0</v>
      </c>
      <c r="BL1863" s="17" t="s">
        <v>275</v>
      </c>
      <c r="BM1863" s="219" t="s">
        <v>3002</v>
      </c>
    </row>
    <row r="1864" spans="1:65" s="13" customFormat="1">
      <c r="B1864" s="221"/>
      <c r="C1864" s="222"/>
      <c r="D1864" s="223" t="s">
        <v>191</v>
      </c>
      <c r="E1864" s="222"/>
      <c r="F1864" s="225" t="s">
        <v>3003</v>
      </c>
      <c r="G1864" s="222"/>
      <c r="H1864" s="226">
        <v>3.4159999999999999</v>
      </c>
      <c r="I1864" s="227"/>
      <c r="J1864" s="222"/>
      <c r="K1864" s="222"/>
      <c r="L1864" s="228"/>
      <c r="M1864" s="229"/>
      <c r="N1864" s="230"/>
      <c r="O1864" s="230"/>
      <c r="P1864" s="230"/>
      <c r="Q1864" s="230"/>
      <c r="R1864" s="230"/>
      <c r="S1864" s="230"/>
      <c r="T1864" s="231"/>
      <c r="AT1864" s="232" t="s">
        <v>191</v>
      </c>
      <c r="AU1864" s="232" t="s">
        <v>85</v>
      </c>
      <c r="AV1864" s="13" t="s">
        <v>85</v>
      </c>
      <c r="AW1864" s="13" t="s">
        <v>4</v>
      </c>
      <c r="AX1864" s="13" t="s">
        <v>83</v>
      </c>
      <c r="AY1864" s="232" t="s">
        <v>182</v>
      </c>
    </row>
    <row r="1865" spans="1:65" s="2" customFormat="1" ht="16.5" customHeight="1">
      <c r="A1865" s="34"/>
      <c r="B1865" s="35"/>
      <c r="C1865" s="208" t="s">
        <v>3004</v>
      </c>
      <c r="D1865" s="208" t="s">
        <v>184</v>
      </c>
      <c r="E1865" s="209" t="s">
        <v>3005</v>
      </c>
      <c r="F1865" s="210" t="s">
        <v>3006</v>
      </c>
      <c r="G1865" s="211" t="s">
        <v>301</v>
      </c>
      <c r="H1865" s="212">
        <v>1E-3</v>
      </c>
      <c r="I1865" s="213"/>
      <c r="J1865" s="214">
        <f>ROUND(I1865*H1865,2)</f>
        <v>0</v>
      </c>
      <c r="K1865" s="210" t="s">
        <v>188</v>
      </c>
      <c r="L1865" s="39"/>
      <c r="M1865" s="215" t="s">
        <v>1</v>
      </c>
      <c r="N1865" s="216" t="s">
        <v>41</v>
      </c>
      <c r="O1865" s="71"/>
      <c r="P1865" s="217">
        <f>O1865*H1865</f>
        <v>0</v>
      </c>
      <c r="Q1865" s="217">
        <v>0</v>
      </c>
      <c r="R1865" s="217">
        <f>Q1865*H1865</f>
        <v>0</v>
      </c>
      <c r="S1865" s="217">
        <v>0</v>
      </c>
      <c r="T1865" s="218">
        <f>S1865*H1865</f>
        <v>0</v>
      </c>
      <c r="U1865" s="34"/>
      <c r="V1865" s="34"/>
      <c r="W1865" s="34"/>
      <c r="X1865" s="34"/>
      <c r="Y1865" s="34"/>
      <c r="Z1865" s="34"/>
      <c r="AA1865" s="34"/>
      <c r="AB1865" s="34"/>
      <c r="AC1865" s="34"/>
      <c r="AD1865" s="34"/>
      <c r="AE1865" s="34"/>
      <c r="AR1865" s="219" t="s">
        <v>275</v>
      </c>
      <c r="AT1865" s="219" t="s">
        <v>184</v>
      </c>
      <c r="AU1865" s="219" t="s">
        <v>85</v>
      </c>
      <c r="AY1865" s="17" t="s">
        <v>182</v>
      </c>
      <c r="BE1865" s="220">
        <f>IF(N1865="základní",J1865,0)</f>
        <v>0</v>
      </c>
      <c r="BF1865" s="220">
        <f>IF(N1865="snížená",J1865,0)</f>
        <v>0</v>
      </c>
      <c r="BG1865" s="220">
        <f>IF(N1865="zákl. přenesená",J1865,0)</f>
        <v>0</v>
      </c>
      <c r="BH1865" s="220">
        <f>IF(N1865="sníž. přenesená",J1865,0)</f>
        <v>0</v>
      </c>
      <c r="BI1865" s="220">
        <f>IF(N1865="nulová",J1865,0)</f>
        <v>0</v>
      </c>
      <c r="BJ1865" s="17" t="s">
        <v>83</v>
      </c>
      <c r="BK1865" s="220">
        <f>ROUND(I1865*H1865,2)</f>
        <v>0</v>
      </c>
      <c r="BL1865" s="17" t="s">
        <v>275</v>
      </c>
      <c r="BM1865" s="219" t="s">
        <v>3007</v>
      </c>
    </row>
    <row r="1866" spans="1:65" s="12" customFormat="1" ht="22.9" customHeight="1">
      <c r="B1866" s="192"/>
      <c r="C1866" s="193"/>
      <c r="D1866" s="194" t="s">
        <v>75</v>
      </c>
      <c r="E1866" s="206" t="s">
        <v>3008</v>
      </c>
      <c r="F1866" s="206" t="s">
        <v>3009</v>
      </c>
      <c r="G1866" s="193"/>
      <c r="H1866" s="193"/>
      <c r="I1866" s="196"/>
      <c r="J1866" s="207">
        <f>BK1866</f>
        <v>0</v>
      </c>
      <c r="K1866" s="193"/>
      <c r="L1866" s="198"/>
      <c r="M1866" s="199"/>
      <c r="N1866" s="200"/>
      <c r="O1866" s="200"/>
      <c r="P1866" s="201">
        <f>SUM(P1867:P1884)</f>
        <v>0</v>
      </c>
      <c r="Q1866" s="200"/>
      <c r="R1866" s="201">
        <f>SUM(R1867:R1884)</f>
        <v>2.1177200000000004E-2</v>
      </c>
      <c r="S1866" s="200"/>
      <c r="T1866" s="202">
        <f>SUM(T1867:T1884)</f>
        <v>0</v>
      </c>
      <c r="AR1866" s="203" t="s">
        <v>85</v>
      </c>
      <c r="AT1866" s="204" t="s">
        <v>75</v>
      </c>
      <c r="AU1866" s="204" t="s">
        <v>83</v>
      </c>
      <c r="AY1866" s="203" t="s">
        <v>182</v>
      </c>
      <c r="BK1866" s="205">
        <f>SUM(BK1867:BK1884)</f>
        <v>0</v>
      </c>
    </row>
    <row r="1867" spans="1:65" s="2" customFormat="1" ht="16.5" customHeight="1">
      <c r="A1867" s="34"/>
      <c r="B1867" s="35"/>
      <c r="C1867" s="208" t="s">
        <v>3010</v>
      </c>
      <c r="D1867" s="208" t="s">
        <v>184</v>
      </c>
      <c r="E1867" s="209" t="s">
        <v>3011</v>
      </c>
      <c r="F1867" s="210" t="s">
        <v>3012</v>
      </c>
      <c r="G1867" s="211" t="s">
        <v>360</v>
      </c>
      <c r="H1867" s="212">
        <v>4.4000000000000004</v>
      </c>
      <c r="I1867" s="213"/>
      <c r="J1867" s="214">
        <f>ROUND(I1867*H1867,2)</f>
        <v>0</v>
      </c>
      <c r="K1867" s="210" t="s">
        <v>188</v>
      </c>
      <c r="L1867" s="39"/>
      <c r="M1867" s="215" t="s">
        <v>1</v>
      </c>
      <c r="N1867" s="216" t="s">
        <v>41</v>
      </c>
      <c r="O1867" s="71"/>
      <c r="P1867" s="217">
        <f>O1867*H1867</f>
        <v>0</v>
      </c>
      <c r="Q1867" s="217">
        <v>0</v>
      </c>
      <c r="R1867" s="217">
        <f>Q1867*H1867</f>
        <v>0</v>
      </c>
      <c r="S1867" s="217">
        <v>0</v>
      </c>
      <c r="T1867" s="218">
        <f>S1867*H1867</f>
        <v>0</v>
      </c>
      <c r="U1867" s="34"/>
      <c r="V1867" s="34"/>
      <c r="W1867" s="34"/>
      <c r="X1867" s="34"/>
      <c r="Y1867" s="34"/>
      <c r="Z1867" s="34"/>
      <c r="AA1867" s="34"/>
      <c r="AB1867" s="34"/>
      <c r="AC1867" s="34"/>
      <c r="AD1867" s="34"/>
      <c r="AE1867" s="34"/>
      <c r="AR1867" s="219" t="s">
        <v>275</v>
      </c>
      <c r="AT1867" s="219" t="s">
        <v>184</v>
      </c>
      <c r="AU1867" s="219" t="s">
        <v>85</v>
      </c>
      <c r="AY1867" s="17" t="s">
        <v>182</v>
      </c>
      <c r="BE1867" s="220">
        <f>IF(N1867="základní",J1867,0)</f>
        <v>0</v>
      </c>
      <c r="BF1867" s="220">
        <f>IF(N1867="snížená",J1867,0)</f>
        <v>0</v>
      </c>
      <c r="BG1867" s="220">
        <f>IF(N1867="zákl. přenesená",J1867,0)</f>
        <v>0</v>
      </c>
      <c r="BH1867" s="220">
        <f>IF(N1867="sníž. přenesená",J1867,0)</f>
        <v>0</v>
      </c>
      <c r="BI1867" s="220">
        <f>IF(N1867="nulová",J1867,0)</f>
        <v>0</v>
      </c>
      <c r="BJ1867" s="17" t="s">
        <v>83</v>
      </c>
      <c r="BK1867" s="220">
        <f>ROUND(I1867*H1867,2)</f>
        <v>0</v>
      </c>
      <c r="BL1867" s="17" t="s">
        <v>275</v>
      </c>
      <c r="BM1867" s="219" t="s">
        <v>3013</v>
      </c>
    </row>
    <row r="1868" spans="1:65" s="13" customFormat="1">
      <c r="B1868" s="221"/>
      <c r="C1868" s="222"/>
      <c r="D1868" s="223" t="s">
        <v>191</v>
      </c>
      <c r="E1868" s="224" t="s">
        <v>1</v>
      </c>
      <c r="F1868" s="225" t="s">
        <v>3014</v>
      </c>
      <c r="G1868" s="222"/>
      <c r="H1868" s="226">
        <v>4.4000000000000004</v>
      </c>
      <c r="I1868" s="227"/>
      <c r="J1868" s="222"/>
      <c r="K1868" s="222"/>
      <c r="L1868" s="228"/>
      <c r="M1868" s="229"/>
      <c r="N1868" s="230"/>
      <c r="O1868" s="230"/>
      <c r="P1868" s="230"/>
      <c r="Q1868" s="230"/>
      <c r="R1868" s="230"/>
      <c r="S1868" s="230"/>
      <c r="T1868" s="231"/>
      <c r="AT1868" s="232" t="s">
        <v>191</v>
      </c>
      <c r="AU1868" s="232" t="s">
        <v>85</v>
      </c>
      <c r="AV1868" s="13" t="s">
        <v>85</v>
      </c>
      <c r="AW1868" s="13" t="s">
        <v>32</v>
      </c>
      <c r="AX1868" s="13" t="s">
        <v>83</v>
      </c>
      <c r="AY1868" s="232" t="s">
        <v>182</v>
      </c>
    </row>
    <row r="1869" spans="1:65" s="2" customFormat="1" ht="16.5" customHeight="1">
      <c r="A1869" s="34"/>
      <c r="B1869" s="35"/>
      <c r="C1869" s="208" t="s">
        <v>3015</v>
      </c>
      <c r="D1869" s="208" t="s">
        <v>184</v>
      </c>
      <c r="E1869" s="209" t="s">
        <v>3016</v>
      </c>
      <c r="F1869" s="210" t="s">
        <v>3017</v>
      </c>
      <c r="G1869" s="211" t="s">
        <v>360</v>
      </c>
      <c r="H1869" s="212">
        <v>4.4000000000000004</v>
      </c>
      <c r="I1869" s="213"/>
      <c r="J1869" s="214">
        <f t="shared" ref="J1869:J1876" si="30">ROUND(I1869*H1869,2)</f>
        <v>0</v>
      </c>
      <c r="K1869" s="210" t="s">
        <v>188</v>
      </c>
      <c r="L1869" s="39"/>
      <c r="M1869" s="215" t="s">
        <v>1</v>
      </c>
      <c r="N1869" s="216" t="s">
        <v>41</v>
      </c>
      <c r="O1869" s="71"/>
      <c r="P1869" s="217">
        <f t="shared" ref="P1869:P1876" si="31">O1869*H1869</f>
        <v>0</v>
      </c>
      <c r="Q1869" s="217">
        <v>0</v>
      </c>
      <c r="R1869" s="217">
        <f t="shared" ref="R1869:R1876" si="32">Q1869*H1869</f>
        <v>0</v>
      </c>
      <c r="S1869" s="217">
        <v>0</v>
      </c>
      <c r="T1869" s="218">
        <f t="shared" ref="T1869:T1876" si="33">S1869*H1869</f>
        <v>0</v>
      </c>
      <c r="U1869" s="34"/>
      <c r="V1869" s="34"/>
      <c r="W1869" s="34"/>
      <c r="X1869" s="34"/>
      <c r="Y1869" s="34"/>
      <c r="Z1869" s="34"/>
      <c r="AA1869" s="34"/>
      <c r="AB1869" s="34"/>
      <c r="AC1869" s="34"/>
      <c r="AD1869" s="34"/>
      <c r="AE1869" s="34"/>
      <c r="AR1869" s="219" t="s">
        <v>275</v>
      </c>
      <c r="AT1869" s="219" t="s">
        <v>184</v>
      </c>
      <c r="AU1869" s="219" t="s">
        <v>85</v>
      </c>
      <c r="AY1869" s="17" t="s">
        <v>182</v>
      </c>
      <c r="BE1869" s="220">
        <f t="shared" ref="BE1869:BE1876" si="34">IF(N1869="základní",J1869,0)</f>
        <v>0</v>
      </c>
      <c r="BF1869" s="220">
        <f t="shared" ref="BF1869:BF1876" si="35">IF(N1869="snížená",J1869,0)</f>
        <v>0</v>
      </c>
      <c r="BG1869" s="220">
        <f t="shared" ref="BG1869:BG1876" si="36">IF(N1869="zákl. přenesená",J1869,0)</f>
        <v>0</v>
      </c>
      <c r="BH1869" s="220">
        <f t="shared" ref="BH1869:BH1876" si="37">IF(N1869="sníž. přenesená",J1869,0)</f>
        <v>0</v>
      </c>
      <c r="BI1869" s="220">
        <f t="shared" ref="BI1869:BI1876" si="38">IF(N1869="nulová",J1869,0)</f>
        <v>0</v>
      </c>
      <c r="BJ1869" s="17" t="s">
        <v>83</v>
      </c>
      <c r="BK1869" s="220">
        <f t="shared" ref="BK1869:BK1876" si="39">ROUND(I1869*H1869,2)</f>
        <v>0</v>
      </c>
      <c r="BL1869" s="17" t="s">
        <v>275</v>
      </c>
      <c r="BM1869" s="219" t="s">
        <v>3018</v>
      </c>
    </row>
    <row r="1870" spans="1:65" s="2" customFormat="1" ht="16.5" customHeight="1">
      <c r="A1870" s="34"/>
      <c r="B1870" s="35"/>
      <c r="C1870" s="208" t="s">
        <v>3019</v>
      </c>
      <c r="D1870" s="208" t="s">
        <v>184</v>
      </c>
      <c r="E1870" s="209" t="s">
        <v>3020</v>
      </c>
      <c r="F1870" s="210" t="s">
        <v>3021</v>
      </c>
      <c r="G1870" s="211" t="s">
        <v>360</v>
      </c>
      <c r="H1870" s="212">
        <v>4.4000000000000004</v>
      </c>
      <c r="I1870" s="213"/>
      <c r="J1870" s="214">
        <f t="shared" si="30"/>
        <v>0</v>
      </c>
      <c r="K1870" s="210" t="s">
        <v>188</v>
      </c>
      <c r="L1870" s="39"/>
      <c r="M1870" s="215" t="s">
        <v>1</v>
      </c>
      <c r="N1870" s="216" t="s">
        <v>41</v>
      </c>
      <c r="O1870" s="71"/>
      <c r="P1870" s="217">
        <f t="shared" si="31"/>
        <v>0</v>
      </c>
      <c r="Q1870" s="217">
        <v>4.0000000000000003E-5</v>
      </c>
      <c r="R1870" s="217">
        <f t="shared" si="32"/>
        <v>1.7600000000000002E-4</v>
      </c>
      <c r="S1870" s="217">
        <v>0</v>
      </c>
      <c r="T1870" s="218">
        <f t="shared" si="33"/>
        <v>0</v>
      </c>
      <c r="U1870" s="34"/>
      <c r="V1870" s="34"/>
      <c r="W1870" s="34"/>
      <c r="X1870" s="34"/>
      <c r="Y1870" s="34"/>
      <c r="Z1870" s="34"/>
      <c r="AA1870" s="34"/>
      <c r="AB1870" s="34"/>
      <c r="AC1870" s="34"/>
      <c r="AD1870" s="34"/>
      <c r="AE1870" s="34"/>
      <c r="AR1870" s="219" t="s">
        <v>275</v>
      </c>
      <c r="AT1870" s="219" t="s">
        <v>184</v>
      </c>
      <c r="AU1870" s="219" t="s">
        <v>85</v>
      </c>
      <c r="AY1870" s="17" t="s">
        <v>182</v>
      </c>
      <c r="BE1870" s="220">
        <f t="shared" si="34"/>
        <v>0</v>
      </c>
      <c r="BF1870" s="220">
        <f t="shared" si="35"/>
        <v>0</v>
      </c>
      <c r="BG1870" s="220">
        <f t="shared" si="36"/>
        <v>0</v>
      </c>
      <c r="BH1870" s="220">
        <f t="shared" si="37"/>
        <v>0</v>
      </c>
      <c r="BI1870" s="220">
        <f t="shared" si="38"/>
        <v>0</v>
      </c>
      <c r="BJ1870" s="17" t="s">
        <v>83</v>
      </c>
      <c r="BK1870" s="220">
        <f t="shared" si="39"/>
        <v>0</v>
      </c>
      <c r="BL1870" s="17" t="s">
        <v>275</v>
      </c>
      <c r="BM1870" s="219" t="s">
        <v>3022</v>
      </c>
    </row>
    <row r="1871" spans="1:65" s="2" customFormat="1" ht="16.5" customHeight="1">
      <c r="A1871" s="34"/>
      <c r="B1871" s="35"/>
      <c r="C1871" s="208" t="s">
        <v>3023</v>
      </c>
      <c r="D1871" s="208" t="s">
        <v>184</v>
      </c>
      <c r="E1871" s="209" t="s">
        <v>3024</v>
      </c>
      <c r="F1871" s="210" t="s">
        <v>3025</v>
      </c>
      <c r="G1871" s="211" t="s">
        <v>360</v>
      </c>
      <c r="H1871" s="212">
        <v>4.4000000000000004</v>
      </c>
      <c r="I1871" s="213"/>
      <c r="J1871" s="214">
        <f t="shared" si="30"/>
        <v>0</v>
      </c>
      <c r="K1871" s="210" t="s">
        <v>188</v>
      </c>
      <c r="L1871" s="39"/>
      <c r="M1871" s="215" t="s">
        <v>1</v>
      </c>
      <c r="N1871" s="216" t="s">
        <v>41</v>
      </c>
      <c r="O1871" s="71"/>
      <c r="P1871" s="217">
        <f t="shared" si="31"/>
        <v>0</v>
      </c>
      <c r="Q1871" s="217">
        <v>2.0000000000000002E-5</v>
      </c>
      <c r="R1871" s="217">
        <f t="shared" si="32"/>
        <v>8.8000000000000011E-5</v>
      </c>
      <c r="S1871" s="217">
        <v>0</v>
      </c>
      <c r="T1871" s="218">
        <f t="shared" si="33"/>
        <v>0</v>
      </c>
      <c r="U1871" s="34"/>
      <c r="V1871" s="34"/>
      <c r="W1871" s="34"/>
      <c r="X1871" s="34"/>
      <c r="Y1871" s="34"/>
      <c r="Z1871" s="34"/>
      <c r="AA1871" s="34"/>
      <c r="AB1871" s="34"/>
      <c r="AC1871" s="34"/>
      <c r="AD1871" s="34"/>
      <c r="AE1871" s="34"/>
      <c r="AR1871" s="219" t="s">
        <v>275</v>
      </c>
      <c r="AT1871" s="219" t="s">
        <v>184</v>
      </c>
      <c r="AU1871" s="219" t="s">
        <v>85</v>
      </c>
      <c r="AY1871" s="17" t="s">
        <v>182</v>
      </c>
      <c r="BE1871" s="220">
        <f t="shared" si="34"/>
        <v>0</v>
      </c>
      <c r="BF1871" s="220">
        <f t="shared" si="35"/>
        <v>0</v>
      </c>
      <c r="BG1871" s="220">
        <f t="shared" si="36"/>
        <v>0</v>
      </c>
      <c r="BH1871" s="220">
        <f t="shared" si="37"/>
        <v>0</v>
      </c>
      <c r="BI1871" s="220">
        <f t="shared" si="38"/>
        <v>0</v>
      </c>
      <c r="BJ1871" s="17" t="s">
        <v>83</v>
      </c>
      <c r="BK1871" s="220">
        <f t="shared" si="39"/>
        <v>0</v>
      </c>
      <c r="BL1871" s="17" t="s">
        <v>275</v>
      </c>
      <c r="BM1871" s="219" t="s">
        <v>3026</v>
      </c>
    </row>
    <row r="1872" spans="1:65" s="2" customFormat="1" ht="16.5" customHeight="1">
      <c r="A1872" s="34"/>
      <c r="B1872" s="35"/>
      <c r="C1872" s="208" t="s">
        <v>3027</v>
      </c>
      <c r="D1872" s="208" t="s">
        <v>184</v>
      </c>
      <c r="E1872" s="209" t="s">
        <v>3028</v>
      </c>
      <c r="F1872" s="210" t="s">
        <v>3029</v>
      </c>
      <c r="G1872" s="211" t="s">
        <v>360</v>
      </c>
      <c r="H1872" s="212">
        <v>4.4000000000000004</v>
      </c>
      <c r="I1872" s="213"/>
      <c r="J1872" s="214">
        <f t="shared" si="30"/>
        <v>0</v>
      </c>
      <c r="K1872" s="210" t="s">
        <v>188</v>
      </c>
      <c r="L1872" s="39"/>
      <c r="M1872" s="215" t="s">
        <v>1</v>
      </c>
      <c r="N1872" s="216" t="s">
        <v>41</v>
      </c>
      <c r="O1872" s="71"/>
      <c r="P1872" s="217">
        <f t="shared" si="31"/>
        <v>0</v>
      </c>
      <c r="Q1872" s="217">
        <v>8.5999999999999998E-4</v>
      </c>
      <c r="R1872" s="217">
        <f t="shared" si="32"/>
        <v>3.784E-3</v>
      </c>
      <c r="S1872" s="217">
        <v>0</v>
      </c>
      <c r="T1872" s="218">
        <f t="shared" si="33"/>
        <v>0</v>
      </c>
      <c r="U1872" s="34"/>
      <c r="V1872" s="34"/>
      <c r="W1872" s="34"/>
      <c r="X1872" s="34"/>
      <c r="Y1872" s="34"/>
      <c r="Z1872" s="34"/>
      <c r="AA1872" s="34"/>
      <c r="AB1872" s="34"/>
      <c r="AC1872" s="34"/>
      <c r="AD1872" s="34"/>
      <c r="AE1872" s="34"/>
      <c r="AR1872" s="219" t="s">
        <v>275</v>
      </c>
      <c r="AT1872" s="219" t="s">
        <v>184</v>
      </c>
      <c r="AU1872" s="219" t="s">
        <v>85</v>
      </c>
      <c r="AY1872" s="17" t="s">
        <v>182</v>
      </c>
      <c r="BE1872" s="220">
        <f t="shared" si="34"/>
        <v>0</v>
      </c>
      <c r="BF1872" s="220">
        <f t="shared" si="35"/>
        <v>0</v>
      </c>
      <c r="BG1872" s="220">
        <f t="shared" si="36"/>
        <v>0</v>
      </c>
      <c r="BH1872" s="220">
        <f t="shared" si="37"/>
        <v>0</v>
      </c>
      <c r="BI1872" s="220">
        <f t="shared" si="38"/>
        <v>0</v>
      </c>
      <c r="BJ1872" s="17" t="s">
        <v>83</v>
      </c>
      <c r="BK1872" s="220">
        <f t="shared" si="39"/>
        <v>0</v>
      </c>
      <c r="BL1872" s="17" t="s">
        <v>275</v>
      </c>
      <c r="BM1872" s="219" t="s">
        <v>3030</v>
      </c>
    </row>
    <row r="1873" spans="1:65" s="2" customFormat="1" ht="16.5" customHeight="1">
      <c r="A1873" s="34"/>
      <c r="B1873" s="35"/>
      <c r="C1873" s="208" t="s">
        <v>3031</v>
      </c>
      <c r="D1873" s="208" t="s">
        <v>184</v>
      </c>
      <c r="E1873" s="209" t="s">
        <v>3032</v>
      </c>
      <c r="F1873" s="210" t="s">
        <v>3033</v>
      </c>
      <c r="G1873" s="211" t="s">
        <v>360</v>
      </c>
      <c r="H1873" s="212">
        <v>4.4000000000000004</v>
      </c>
      <c r="I1873" s="213"/>
      <c r="J1873" s="214">
        <f t="shared" si="30"/>
        <v>0</v>
      </c>
      <c r="K1873" s="210" t="s">
        <v>188</v>
      </c>
      <c r="L1873" s="39"/>
      <c r="M1873" s="215" t="s">
        <v>1</v>
      </c>
      <c r="N1873" s="216" t="s">
        <v>41</v>
      </c>
      <c r="O1873" s="71"/>
      <c r="P1873" s="217">
        <f t="shared" si="31"/>
        <v>0</v>
      </c>
      <c r="Q1873" s="217">
        <v>9.6000000000000002E-4</v>
      </c>
      <c r="R1873" s="217">
        <f t="shared" si="32"/>
        <v>4.2240000000000003E-3</v>
      </c>
      <c r="S1873" s="217">
        <v>0</v>
      </c>
      <c r="T1873" s="218">
        <f t="shared" si="33"/>
        <v>0</v>
      </c>
      <c r="U1873" s="34"/>
      <c r="V1873" s="34"/>
      <c r="W1873" s="34"/>
      <c r="X1873" s="34"/>
      <c r="Y1873" s="34"/>
      <c r="Z1873" s="34"/>
      <c r="AA1873" s="34"/>
      <c r="AB1873" s="34"/>
      <c r="AC1873" s="34"/>
      <c r="AD1873" s="34"/>
      <c r="AE1873" s="34"/>
      <c r="AR1873" s="219" t="s">
        <v>275</v>
      </c>
      <c r="AT1873" s="219" t="s">
        <v>184</v>
      </c>
      <c r="AU1873" s="219" t="s">
        <v>85</v>
      </c>
      <c r="AY1873" s="17" t="s">
        <v>182</v>
      </c>
      <c r="BE1873" s="220">
        <f t="shared" si="34"/>
        <v>0</v>
      </c>
      <c r="BF1873" s="220">
        <f t="shared" si="35"/>
        <v>0</v>
      </c>
      <c r="BG1873" s="220">
        <f t="shared" si="36"/>
        <v>0</v>
      </c>
      <c r="BH1873" s="220">
        <f t="shared" si="37"/>
        <v>0</v>
      </c>
      <c r="BI1873" s="220">
        <f t="shared" si="38"/>
        <v>0</v>
      </c>
      <c r="BJ1873" s="17" t="s">
        <v>83</v>
      </c>
      <c r="BK1873" s="220">
        <f t="shared" si="39"/>
        <v>0</v>
      </c>
      <c r="BL1873" s="17" t="s">
        <v>275</v>
      </c>
      <c r="BM1873" s="219" t="s">
        <v>3034</v>
      </c>
    </row>
    <row r="1874" spans="1:65" s="2" customFormat="1" ht="16.5" customHeight="1">
      <c r="A1874" s="34"/>
      <c r="B1874" s="35"/>
      <c r="C1874" s="208" t="s">
        <v>3035</v>
      </c>
      <c r="D1874" s="208" t="s">
        <v>184</v>
      </c>
      <c r="E1874" s="209" t="s">
        <v>3036</v>
      </c>
      <c r="F1874" s="210" t="s">
        <v>3037</v>
      </c>
      <c r="G1874" s="211" t="s">
        <v>360</v>
      </c>
      <c r="H1874" s="212">
        <v>4.4000000000000004</v>
      </c>
      <c r="I1874" s="213"/>
      <c r="J1874" s="214">
        <f t="shared" si="30"/>
        <v>0</v>
      </c>
      <c r="K1874" s="210" t="s">
        <v>188</v>
      </c>
      <c r="L1874" s="39"/>
      <c r="M1874" s="215" t="s">
        <v>1</v>
      </c>
      <c r="N1874" s="216" t="s">
        <v>41</v>
      </c>
      <c r="O1874" s="71"/>
      <c r="P1874" s="217">
        <f t="shared" si="31"/>
        <v>0</v>
      </c>
      <c r="Q1874" s="217">
        <v>1.1999999999999999E-3</v>
      </c>
      <c r="R1874" s="217">
        <f t="shared" si="32"/>
        <v>5.28E-3</v>
      </c>
      <c r="S1874" s="217">
        <v>0</v>
      </c>
      <c r="T1874" s="218">
        <f t="shared" si="33"/>
        <v>0</v>
      </c>
      <c r="U1874" s="34"/>
      <c r="V1874" s="34"/>
      <c r="W1874" s="34"/>
      <c r="X1874" s="34"/>
      <c r="Y1874" s="34"/>
      <c r="Z1874" s="34"/>
      <c r="AA1874" s="34"/>
      <c r="AB1874" s="34"/>
      <c r="AC1874" s="34"/>
      <c r="AD1874" s="34"/>
      <c r="AE1874" s="34"/>
      <c r="AR1874" s="219" t="s">
        <v>275</v>
      </c>
      <c r="AT1874" s="219" t="s">
        <v>184</v>
      </c>
      <c r="AU1874" s="219" t="s">
        <v>85</v>
      </c>
      <c r="AY1874" s="17" t="s">
        <v>182</v>
      </c>
      <c r="BE1874" s="220">
        <f t="shared" si="34"/>
        <v>0</v>
      </c>
      <c r="BF1874" s="220">
        <f t="shared" si="35"/>
        <v>0</v>
      </c>
      <c r="BG1874" s="220">
        <f t="shared" si="36"/>
        <v>0</v>
      </c>
      <c r="BH1874" s="220">
        <f t="shared" si="37"/>
        <v>0</v>
      </c>
      <c r="BI1874" s="220">
        <f t="shared" si="38"/>
        <v>0</v>
      </c>
      <c r="BJ1874" s="17" t="s">
        <v>83</v>
      </c>
      <c r="BK1874" s="220">
        <f t="shared" si="39"/>
        <v>0</v>
      </c>
      <c r="BL1874" s="17" t="s">
        <v>275</v>
      </c>
      <c r="BM1874" s="219" t="s">
        <v>3038</v>
      </c>
    </row>
    <row r="1875" spans="1:65" s="2" customFormat="1" ht="16.5" customHeight="1">
      <c r="A1875" s="34"/>
      <c r="B1875" s="35"/>
      <c r="C1875" s="208" t="s">
        <v>3039</v>
      </c>
      <c r="D1875" s="208" t="s">
        <v>184</v>
      </c>
      <c r="E1875" s="209" t="s">
        <v>3040</v>
      </c>
      <c r="F1875" s="210" t="s">
        <v>3041</v>
      </c>
      <c r="G1875" s="211" t="s">
        <v>360</v>
      </c>
      <c r="H1875" s="212">
        <v>4.4000000000000004</v>
      </c>
      <c r="I1875" s="213"/>
      <c r="J1875" s="214">
        <f t="shared" si="30"/>
        <v>0</v>
      </c>
      <c r="K1875" s="210" t="s">
        <v>188</v>
      </c>
      <c r="L1875" s="39"/>
      <c r="M1875" s="215" t="s">
        <v>1</v>
      </c>
      <c r="N1875" s="216" t="s">
        <v>41</v>
      </c>
      <c r="O1875" s="71"/>
      <c r="P1875" s="217">
        <f t="shared" si="31"/>
        <v>0</v>
      </c>
      <c r="Q1875" s="217">
        <v>1.2E-4</v>
      </c>
      <c r="R1875" s="217">
        <f t="shared" si="32"/>
        <v>5.2800000000000004E-4</v>
      </c>
      <c r="S1875" s="217">
        <v>0</v>
      </c>
      <c r="T1875" s="218">
        <f t="shared" si="33"/>
        <v>0</v>
      </c>
      <c r="U1875" s="34"/>
      <c r="V1875" s="34"/>
      <c r="W1875" s="34"/>
      <c r="X1875" s="34"/>
      <c r="Y1875" s="34"/>
      <c r="Z1875" s="34"/>
      <c r="AA1875" s="34"/>
      <c r="AB1875" s="34"/>
      <c r="AC1875" s="34"/>
      <c r="AD1875" s="34"/>
      <c r="AE1875" s="34"/>
      <c r="AR1875" s="219" t="s">
        <v>275</v>
      </c>
      <c r="AT1875" s="219" t="s">
        <v>184</v>
      </c>
      <c r="AU1875" s="219" t="s">
        <v>85</v>
      </c>
      <c r="AY1875" s="17" t="s">
        <v>182</v>
      </c>
      <c r="BE1875" s="220">
        <f t="shared" si="34"/>
        <v>0</v>
      </c>
      <c r="BF1875" s="220">
        <f t="shared" si="35"/>
        <v>0</v>
      </c>
      <c r="BG1875" s="220">
        <f t="shared" si="36"/>
        <v>0</v>
      </c>
      <c r="BH1875" s="220">
        <f t="shared" si="37"/>
        <v>0</v>
      </c>
      <c r="BI1875" s="220">
        <f t="shared" si="38"/>
        <v>0</v>
      </c>
      <c r="BJ1875" s="17" t="s">
        <v>83</v>
      </c>
      <c r="BK1875" s="220">
        <f t="shared" si="39"/>
        <v>0</v>
      </c>
      <c r="BL1875" s="17" t="s">
        <v>275</v>
      </c>
      <c r="BM1875" s="219" t="s">
        <v>3042</v>
      </c>
    </row>
    <row r="1876" spans="1:65" s="2" customFormat="1" ht="16.5" customHeight="1">
      <c r="A1876" s="34"/>
      <c r="B1876" s="35"/>
      <c r="C1876" s="208" t="s">
        <v>3043</v>
      </c>
      <c r="D1876" s="208" t="s">
        <v>184</v>
      </c>
      <c r="E1876" s="209" t="s">
        <v>3044</v>
      </c>
      <c r="F1876" s="210" t="s">
        <v>3045</v>
      </c>
      <c r="G1876" s="211" t="s">
        <v>360</v>
      </c>
      <c r="H1876" s="212">
        <v>4.4000000000000004</v>
      </c>
      <c r="I1876" s="213"/>
      <c r="J1876" s="214">
        <f t="shared" si="30"/>
        <v>0</v>
      </c>
      <c r="K1876" s="210" t="s">
        <v>188</v>
      </c>
      <c r="L1876" s="39"/>
      <c r="M1876" s="215" t="s">
        <v>1</v>
      </c>
      <c r="N1876" s="216" t="s">
        <v>41</v>
      </c>
      <c r="O1876" s="71"/>
      <c r="P1876" s="217">
        <f t="shared" si="31"/>
        <v>0</v>
      </c>
      <c r="Q1876" s="217">
        <v>8.0000000000000007E-5</v>
      </c>
      <c r="R1876" s="217">
        <f t="shared" si="32"/>
        <v>3.5200000000000005E-4</v>
      </c>
      <c r="S1876" s="217">
        <v>0</v>
      </c>
      <c r="T1876" s="218">
        <f t="shared" si="33"/>
        <v>0</v>
      </c>
      <c r="U1876" s="34"/>
      <c r="V1876" s="34"/>
      <c r="W1876" s="34"/>
      <c r="X1876" s="34"/>
      <c r="Y1876" s="34"/>
      <c r="Z1876" s="34"/>
      <c r="AA1876" s="34"/>
      <c r="AB1876" s="34"/>
      <c r="AC1876" s="34"/>
      <c r="AD1876" s="34"/>
      <c r="AE1876" s="34"/>
      <c r="AR1876" s="219" t="s">
        <v>275</v>
      </c>
      <c r="AT1876" s="219" t="s">
        <v>184</v>
      </c>
      <c r="AU1876" s="219" t="s">
        <v>85</v>
      </c>
      <c r="AY1876" s="17" t="s">
        <v>182</v>
      </c>
      <c r="BE1876" s="220">
        <f t="shared" si="34"/>
        <v>0</v>
      </c>
      <c r="BF1876" s="220">
        <f t="shared" si="35"/>
        <v>0</v>
      </c>
      <c r="BG1876" s="220">
        <f t="shared" si="36"/>
        <v>0</v>
      </c>
      <c r="BH1876" s="220">
        <f t="shared" si="37"/>
        <v>0</v>
      </c>
      <c r="BI1876" s="220">
        <f t="shared" si="38"/>
        <v>0</v>
      </c>
      <c r="BJ1876" s="17" t="s">
        <v>83</v>
      </c>
      <c r="BK1876" s="220">
        <f t="shared" si="39"/>
        <v>0</v>
      </c>
      <c r="BL1876" s="17" t="s">
        <v>275</v>
      </c>
      <c r="BM1876" s="219" t="s">
        <v>3046</v>
      </c>
    </row>
    <row r="1877" spans="1:65" s="13" customFormat="1">
      <c r="B1877" s="221"/>
      <c r="C1877" s="222"/>
      <c r="D1877" s="223" t="s">
        <v>191</v>
      </c>
      <c r="E1877" s="224" t="s">
        <v>1</v>
      </c>
      <c r="F1877" s="225" t="s">
        <v>3047</v>
      </c>
      <c r="G1877" s="222"/>
      <c r="H1877" s="226">
        <v>4.4000000000000004</v>
      </c>
      <c r="I1877" s="227"/>
      <c r="J1877" s="222"/>
      <c r="K1877" s="222"/>
      <c r="L1877" s="228"/>
      <c r="M1877" s="229"/>
      <c r="N1877" s="230"/>
      <c r="O1877" s="230"/>
      <c r="P1877" s="230"/>
      <c r="Q1877" s="230"/>
      <c r="R1877" s="230"/>
      <c r="S1877" s="230"/>
      <c r="T1877" s="231"/>
      <c r="AT1877" s="232" t="s">
        <v>191</v>
      </c>
      <c r="AU1877" s="232" t="s">
        <v>85</v>
      </c>
      <c r="AV1877" s="13" t="s">
        <v>85</v>
      </c>
      <c r="AW1877" s="13" t="s">
        <v>32</v>
      </c>
      <c r="AX1877" s="13" t="s">
        <v>83</v>
      </c>
      <c r="AY1877" s="232" t="s">
        <v>182</v>
      </c>
    </row>
    <row r="1878" spans="1:65" s="2" customFormat="1" ht="21.75" customHeight="1">
      <c r="A1878" s="34"/>
      <c r="B1878" s="35"/>
      <c r="C1878" s="255" t="s">
        <v>3048</v>
      </c>
      <c r="D1878" s="255" t="s">
        <v>309</v>
      </c>
      <c r="E1878" s="256" t="s">
        <v>3049</v>
      </c>
      <c r="F1878" s="257" t="s">
        <v>3050</v>
      </c>
      <c r="G1878" s="258" t="s">
        <v>331</v>
      </c>
      <c r="H1878" s="259">
        <v>1.96</v>
      </c>
      <c r="I1878" s="260"/>
      <c r="J1878" s="261">
        <f>ROUND(I1878*H1878,2)</f>
        <v>0</v>
      </c>
      <c r="K1878" s="257" t="s">
        <v>188</v>
      </c>
      <c r="L1878" s="262"/>
      <c r="M1878" s="263" t="s">
        <v>1</v>
      </c>
      <c r="N1878" s="264" t="s">
        <v>41</v>
      </c>
      <c r="O1878" s="71"/>
      <c r="P1878" s="217">
        <f>O1878*H1878</f>
        <v>0</v>
      </c>
      <c r="Q1878" s="217">
        <v>2.7499999999999998E-3</v>
      </c>
      <c r="R1878" s="217">
        <f>Q1878*H1878</f>
        <v>5.3899999999999998E-3</v>
      </c>
      <c r="S1878" s="217">
        <v>0</v>
      </c>
      <c r="T1878" s="218">
        <f>S1878*H1878</f>
        <v>0</v>
      </c>
      <c r="U1878" s="34"/>
      <c r="V1878" s="34"/>
      <c r="W1878" s="34"/>
      <c r="X1878" s="34"/>
      <c r="Y1878" s="34"/>
      <c r="Z1878" s="34"/>
      <c r="AA1878" s="34"/>
      <c r="AB1878" s="34"/>
      <c r="AC1878" s="34"/>
      <c r="AD1878" s="34"/>
      <c r="AE1878" s="34"/>
      <c r="AR1878" s="219" t="s">
        <v>380</v>
      </c>
      <c r="AT1878" s="219" t="s">
        <v>309</v>
      </c>
      <c r="AU1878" s="219" t="s">
        <v>85</v>
      </c>
      <c r="AY1878" s="17" t="s">
        <v>182</v>
      </c>
      <c r="BE1878" s="220">
        <f>IF(N1878="základní",J1878,0)</f>
        <v>0</v>
      </c>
      <c r="BF1878" s="220">
        <f>IF(N1878="snížená",J1878,0)</f>
        <v>0</v>
      </c>
      <c r="BG1878" s="220">
        <f>IF(N1878="zákl. přenesená",J1878,0)</f>
        <v>0</v>
      </c>
      <c r="BH1878" s="220">
        <f>IF(N1878="sníž. přenesená",J1878,0)</f>
        <v>0</v>
      </c>
      <c r="BI1878" s="220">
        <f>IF(N1878="nulová",J1878,0)</f>
        <v>0</v>
      </c>
      <c r="BJ1878" s="17" t="s">
        <v>83</v>
      </c>
      <c r="BK1878" s="220">
        <f>ROUND(I1878*H1878,2)</f>
        <v>0</v>
      </c>
      <c r="BL1878" s="17" t="s">
        <v>275</v>
      </c>
      <c r="BM1878" s="219" t="s">
        <v>3051</v>
      </c>
    </row>
    <row r="1879" spans="1:65" s="13" customFormat="1">
      <c r="B1879" s="221"/>
      <c r="C1879" s="222"/>
      <c r="D1879" s="223" t="s">
        <v>191</v>
      </c>
      <c r="E1879" s="224" t="s">
        <v>1</v>
      </c>
      <c r="F1879" s="225" t="s">
        <v>3052</v>
      </c>
      <c r="G1879" s="222"/>
      <c r="H1879" s="226">
        <v>1.96</v>
      </c>
      <c r="I1879" s="227"/>
      <c r="J1879" s="222"/>
      <c r="K1879" s="222"/>
      <c r="L1879" s="228"/>
      <c r="M1879" s="229"/>
      <c r="N1879" s="230"/>
      <c r="O1879" s="230"/>
      <c r="P1879" s="230"/>
      <c r="Q1879" s="230"/>
      <c r="R1879" s="230"/>
      <c r="S1879" s="230"/>
      <c r="T1879" s="231"/>
      <c r="AT1879" s="232" t="s">
        <v>191</v>
      </c>
      <c r="AU1879" s="232" t="s">
        <v>85</v>
      </c>
      <c r="AV1879" s="13" t="s">
        <v>85</v>
      </c>
      <c r="AW1879" s="13" t="s">
        <v>32</v>
      </c>
      <c r="AX1879" s="13" t="s">
        <v>83</v>
      </c>
      <c r="AY1879" s="232" t="s">
        <v>182</v>
      </c>
    </row>
    <row r="1880" spans="1:65" s="2" customFormat="1" ht="16.5" customHeight="1">
      <c r="A1880" s="34"/>
      <c r="B1880" s="35"/>
      <c r="C1880" s="208" t="s">
        <v>3053</v>
      </c>
      <c r="D1880" s="208" t="s">
        <v>184</v>
      </c>
      <c r="E1880" s="209" t="s">
        <v>3054</v>
      </c>
      <c r="F1880" s="210" t="s">
        <v>3055</v>
      </c>
      <c r="G1880" s="211" t="s">
        <v>360</v>
      </c>
      <c r="H1880" s="212">
        <v>4.4000000000000004</v>
      </c>
      <c r="I1880" s="213"/>
      <c r="J1880" s="214">
        <f>ROUND(I1880*H1880,2)</f>
        <v>0</v>
      </c>
      <c r="K1880" s="210" t="s">
        <v>188</v>
      </c>
      <c r="L1880" s="39"/>
      <c r="M1880" s="215" t="s">
        <v>1</v>
      </c>
      <c r="N1880" s="216" t="s">
        <v>41</v>
      </c>
      <c r="O1880" s="71"/>
      <c r="P1880" s="217">
        <f>O1880*H1880</f>
        <v>0</v>
      </c>
      <c r="Q1880" s="217">
        <v>0</v>
      </c>
      <c r="R1880" s="217">
        <f>Q1880*H1880</f>
        <v>0</v>
      </c>
      <c r="S1880" s="217">
        <v>0</v>
      </c>
      <c r="T1880" s="218">
        <f>S1880*H1880</f>
        <v>0</v>
      </c>
      <c r="U1880" s="34"/>
      <c r="V1880" s="34"/>
      <c r="W1880" s="34"/>
      <c r="X1880" s="34"/>
      <c r="Y1880" s="34"/>
      <c r="Z1880" s="34"/>
      <c r="AA1880" s="34"/>
      <c r="AB1880" s="34"/>
      <c r="AC1880" s="34"/>
      <c r="AD1880" s="34"/>
      <c r="AE1880" s="34"/>
      <c r="AR1880" s="219" t="s">
        <v>275</v>
      </c>
      <c r="AT1880" s="219" t="s">
        <v>184</v>
      </c>
      <c r="AU1880" s="219" t="s">
        <v>85</v>
      </c>
      <c r="AY1880" s="17" t="s">
        <v>182</v>
      </c>
      <c r="BE1880" s="220">
        <f>IF(N1880="základní",J1880,0)</f>
        <v>0</v>
      </c>
      <c r="BF1880" s="220">
        <f>IF(N1880="snížená",J1880,0)</f>
        <v>0</v>
      </c>
      <c r="BG1880" s="220">
        <f>IF(N1880="zákl. přenesená",J1880,0)</f>
        <v>0</v>
      </c>
      <c r="BH1880" s="220">
        <f>IF(N1880="sníž. přenesená",J1880,0)</f>
        <v>0</v>
      </c>
      <c r="BI1880" s="220">
        <f>IF(N1880="nulová",J1880,0)</f>
        <v>0</v>
      </c>
      <c r="BJ1880" s="17" t="s">
        <v>83</v>
      </c>
      <c r="BK1880" s="220">
        <f>ROUND(I1880*H1880,2)</f>
        <v>0</v>
      </c>
      <c r="BL1880" s="17" t="s">
        <v>275</v>
      </c>
      <c r="BM1880" s="219" t="s">
        <v>3056</v>
      </c>
    </row>
    <row r="1881" spans="1:65" s="2" customFormat="1" ht="16.5" customHeight="1">
      <c r="A1881" s="34"/>
      <c r="B1881" s="35"/>
      <c r="C1881" s="255" t="s">
        <v>3057</v>
      </c>
      <c r="D1881" s="255" t="s">
        <v>309</v>
      </c>
      <c r="E1881" s="256" t="s">
        <v>3058</v>
      </c>
      <c r="F1881" s="257" t="s">
        <v>3059</v>
      </c>
      <c r="G1881" s="258" t="s">
        <v>360</v>
      </c>
      <c r="H1881" s="259">
        <v>4.84</v>
      </c>
      <c r="I1881" s="260"/>
      <c r="J1881" s="261">
        <f>ROUND(I1881*H1881,2)</f>
        <v>0</v>
      </c>
      <c r="K1881" s="257" t="s">
        <v>188</v>
      </c>
      <c r="L1881" s="262"/>
      <c r="M1881" s="263" t="s">
        <v>1</v>
      </c>
      <c r="N1881" s="264" t="s">
        <v>41</v>
      </c>
      <c r="O1881" s="71"/>
      <c r="P1881" s="217">
        <f>O1881*H1881</f>
        <v>0</v>
      </c>
      <c r="Q1881" s="217">
        <v>2.7999999999999998E-4</v>
      </c>
      <c r="R1881" s="217">
        <f>Q1881*H1881</f>
        <v>1.3551999999999998E-3</v>
      </c>
      <c r="S1881" s="217">
        <v>0</v>
      </c>
      <c r="T1881" s="218">
        <f>S1881*H1881</f>
        <v>0</v>
      </c>
      <c r="U1881" s="34"/>
      <c r="V1881" s="34"/>
      <c r="W1881" s="34"/>
      <c r="X1881" s="34"/>
      <c r="Y1881" s="34"/>
      <c r="Z1881" s="34"/>
      <c r="AA1881" s="34"/>
      <c r="AB1881" s="34"/>
      <c r="AC1881" s="34"/>
      <c r="AD1881" s="34"/>
      <c r="AE1881" s="34"/>
      <c r="AR1881" s="219" t="s">
        <v>380</v>
      </c>
      <c r="AT1881" s="219" t="s">
        <v>309</v>
      </c>
      <c r="AU1881" s="219" t="s">
        <v>85</v>
      </c>
      <c r="AY1881" s="17" t="s">
        <v>182</v>
      </c>
      <c r="BE1881" s="220">
        <f>IF(N1881="základní",J1881,0)</f>
        <v>0</v>
      </c>
      <c r="BF1881" s="220">
        <f>IF(N1881="snížená",J1881,0)</f>
        <v>0</v>
      </c>
      <c r="BG1881" s="220">
        <f>IF(N1881="zákl. přenesená",J1881,0)</f>
        <v>0</v>
      </c>
      <c r="BH1881" s="220">
        <f>IF(N1881="sníž. přenesená",J1881,0)</f>
        <v>0</v>
      </c>
      <c r="BI1881" s="220">
        <f>IF(N1881="nulová",J1881,0)</f>
        <v>0</v>
      </c>
      <c r="BJ1881" s="17" t="s">
        <v>83</v>
      </c>
      <c r="BK1881" s="220">
        <f>ROUND(I1881*H1881,2)</f>
        <v>0</v>
      </c>
      <c r="BL1881" s="17" t="s">
        <v>275</v>
      </c>
      <c r="BM1881" s="219" t="s">
        <v>3060</v>
      </c>
    </row>
    <row r="1882" spans="1:65" s="13" customFormat="1">
      <c r="B1882" s="221"/>
      <c r="C1882" s="222"/>
      <c r="D1882" s="223" t="s">
        <v>191</v>
      </c>
      <c r="E1882" s="222"/>
      <c r="F1882" s="225" t="s">
        <v>3061</v>
      </c>
      <c r="G1882" s="222"/>
      <c r="H1882" s="226">
        <v>4.84</v>
      </c>
      <c r="I1882" s="227"/>
      <c r="J1882" s="222"/>
      <c r="K1882" s="222"/>
      <c r="L1882" s="228"/>
      <c r="M1882" s="229"/>
      <c r="N1882" s="230"/>
      <c r="O1882" s="230"/>
      <c r="P1882" s="230"/>
      <c r="Q1882" s="230"/>
      <c r="R1882" s="230"/>
      <c r="S1882" s="230"/>
      <c r="T1882" s="231"/>
      <c r="AT1882" s="232" t="s">
        <v>191</v>
      </c>
      <c r="AU1882" s="232" t="s">
        <v>85</v>
      </c>
      <c r="AV1882" s="13" t="s">
        <v>85</v>
      </c>
      <c r="AW1882" s="13" t="s">
        <v>4</v>
      </c>
      <c r="AX1882" s="13" t="s">
        <v>83</v>
      </c>
      <c r="AY1882" s="232" t="s">
        <v>182</v>
      </c>
    </row>
    <row r="1883" spans="1:65" s="2" customFormat="1" ht="16.5" customHeight="1">
      <c r="A1883" s="34"/>
      <c r="B1883" s="35"/>
      <c r="C1883" s="208" t="s">
        <v>3062</v>
      </c>
      <c r="D1883" s="208" t="s">
        <v>184</v>
      </c>
      <c r="E1883" s="209" t="s">
        <v>3063</v>
      </c>
      <c r="F1883" s="210" t="s">
        <v>3064</v>
      </c>
      <c r="G1883" s="211" t="s">
        <v>301</v>
      </c>
      <c r="H1883" s="212">
        <v>2.1000000000000001E-2</v>
      </c>
      <c r="I1883" s="213"/>
      <c r="J1883" s="214">
        <f>ROUND(I1883*H1883,2)</f>
        <v>0</v>
      </c>
      <c r="K1883" s="210" t="s">
        <v>188</v>
      </c>
      <c r="L1883" s="39"/>
      <c r="M1883" s="215" t="s">
        <v>1</v>
      </c>
      <c r="N1883" s="216" t="s">
        <v>41</v>
      </c>
      <c r="O1883" s="71"/>
      <c r="P1883" s="217">
        <f>O1883*H1883</f>
        <v>0</v>
      </c>
      <c r="Q1883" s="217">
        <v>0</v>
      </c>
      <c r="R1883" s="217">
        <f>Q1883*H1883</f>
        <v>0</v>
      </c>
      <c r="S1883" s="217">
        <v>0</v>
      </c>
      <c r="T1883" s="218">
        <f>S1883*H1883</f>
        <v>0</v>
      </c>
      <c r="U1883" s="34"/>
      <c r="V1883" s="34"/>
      <c r="W1883" s="34"/>
      <c r="X1883" s="34"/>
      <c r="Y1883" s="34"/>
      <c r="Z1883" s="34"/>
      <c r="AA1883" s="34"/>
      <c r="AB1883" s="34"/>
      <c r="AC1883" s="34"/>
      <c r="AD1883" s="34"/>
      <c r="AE1883" s="34"/>
      <c r="AR1883" s="219" t="s">
        <v>275</v>
      </c>
      <c r="AT1883" s="219" t="s">
        <v>184</v>
      </c>
      <c r="AU1883" s="219" t="s">
        <v>85</v>
      </c>
      <c r="AY1883" s="17" t="s">
        <v>182</v>
      </c>
      <c r="BE1883" s="220">
        <f>IF(N1883="základní",J1883,0)</f>
        <v>0</v>
      </c>
      <c r="BF1883" s="220">
        <f>IF(N1883="snížená",J1883,0)</f>
        <v>0</v>
      </c>
      <c r="BG1883" s="220">
        <f>IF(N1883="zákl. přenesená",J1883,0)</f>
        <v>0</v>
      </c>
      <c r="BH1883" s="220">
        <f>IF(N1883="sníž. přenesená",J1883,0)</f>
        <v>0</v>
      </c>
      <c r="BI1883" s="220">
        <f>IF(N1883="nulová",J1883,0)</f>
        <v>0</v>
      </c>
      <c r="BJ1883" s="17" t="s">
        <v>83</v>
      </c>
      <c r="BK1883" s="220">
        <f>ROUND(I1883*H1883,2)</f>
        <v>0</v>
      </c>
      <c r="BL1883" s="17" t="s">
        <v>275</v>
      </c>
      <c r="BM1883" s="219" t="s">
        <v>3065</v>
      </c>
    </row>
    <row r="1884" spans="1:65" s="2" customFormat="1" ht="16.5" customHeight="1">
      <c r="A1884" s="34"/>
      <c r="B1884" s="35"/>
      <c r="C1884" s="208" t="s">
        <v>3066</v>
      </c>
      <c r="D1884" s="208" t="s">
        <v>184</v>
      </c>
      <c r="E1884" s="209" t="s">
        <v>3067</v>
      </c>
      <c r="F1884" s="210" t="s">
        <v>3068</v>
      </c>
      <c r="G1884" s="211" t="s">
        <v>301</v>
      </c>
      <c r="H1884" s="212">
        <v>2.1000000000000001E-2</v>
      </c>
      <c r="I1884" s="213"/>
      <c r="J1884" s="214">
        <f>ROUND(I1884*H1884,2)</f>
        <v>0</v>
      </c>
      <c r="K1884" s="210" t="s">
        <v>188</v>
      </c>
      <c r="L1884" s="39"/>
      <c r="M1884" s="215" t="s">
        <v>1</v>
      </c>
      <c r="N1884" s="216" t="s">
        <v>41</v>
      </c>
      <c r="O1884" s="71"/>
      <c r="P1884" s="217">
        <f>O1884*H1884</f>
        <v>0</v>
      </c>
      <c r="Q1884" s="217">
        <v>0</v>
      </c>
      <c r="R1884" s="217">
        <f>Q1884*H1884</f>
        <v>0</v>
      </c>
      <c r="S1884" s="217">
        <v>0</v>
      </c>
      <c r="T1884" s="218">
        <f>S1884*H1884</f>
        <v>0</v>
      </c>
      <c r="U1884" s="34"/>
      <c r="V1884" s="34"/>
      <c r="W1884" s="34"/>
      <c r="X1884" s="34"/>
      <c r="Y1884" s="34"/>
      <c r="Z1884" s="34"/>
      <c r="AA1884" s="34"/>
      <c r="AB1884" s="34"/>
      <c r="AC1884" s="34"/>
      <c r="AD1884" s="34"/>
      <c r="AE1884" s="34"/>
      <c r="AR1884" s="219" t="s">
        <v>275</v>
      </c>
      <c r="AT1884" s="219" t="s">
        <v>184</v>
      </c>
      <c r="AU1884" s="219" t="s">
        <v>85</v>
      </c>
      <c r="AY1884" s="17" t="s">
        <v>182</v>
      </c>
      <c r="BE1884" s="220">
        <f>IF(N1884="základní",J1884,0)</f>
        <v>0</v>
      </c>
      <c r="BF1884" s="220">
        <f>IF(N1884="snížená",J1884,0)</f>
        <v>0</v>
      </c>
      <c r="BG1884" s="220">
        <f>IF(N1884="zákl. přenesená",J1884,0)</f>
        <v>0</v>
      </c>
      <c r="BH1884" s="220">
        <f>IF(N1884="sníž. přenesená",J1884,0)</f>
        <v>0</v>
      </c>
      <c r="BI1884" s="220">
        <f>IF(N1884="nulová",J1884,0)</f>
        <v>0</v>
      </c>
      <c r="BJ1884" s="17" t="s">
        <v>83</v>
      </c>
      <c r="BK1884" s="220">
        <f>ROUND(I1884*H1884,2)</f>
        <v>0</v>
      </c>
      <c r="BL1884" s="17" t="s">
        <v>275</v>
      </c>
      <c r="BM1884" s="219" t="s">
        <v>3069</v>
      </c>
    </row>
    <row r="1885" spans="1:65" s="12" customFormat="1" ht="22.9" customHeight="1">
      <c r="B1885" s="192"/>
      <c r="C1885" s="193"/>
      <c r="D1885" s="194" t="s">
        <v>75</v>
      </c>
      <c r="E1885" s="206" t="s">
        <v>3070</v>
      </c>
      <c r="F1885" s="206" t="s">
        <v>3071</v>
      </c>
      <c r="G1885" s="193"/>
      <c r="H1885" s="193"/>
      <c r="I1885" s="196"/>
      <c r="J1885" s="207">
        <f>BK1885</f>
        <v>0</v>
      </c>
      <c r="K1885" s="193"/>
      <c r="L1885" s="198"/>
      <c r="M1885" s="199"/>
      <c r="N1885" s="200"/>
      <c r="O1885" s="200"/>
      <c r="P1885" s="201">
        <f>SUM(P1886:P1929)</f>
        <v>0</v>
      </c>
      <c r="Q1885" s="200"/>
      <c r="R1885" s="201">
        <f>SUM(R1886:R1929)</f>
        <v>0.50232675000000004</v>
      </c>
      <c r="S1885" s="200"/>
      <c r="T1885" s="202">
        <f>SUM(T1886:T1929)</f>
        <v>0</v>
      </c>
      <c r="AR1885" s="203" t="s">
        <v>85</v>
      </c>
      <c r="AT1885" s="204" t="s">
        <v>75</v>
      </c>
      <c r="AU1885" s="204" t="s">
        <v>83</v>
      </c>
      <c r="AY1885" s="203" t="s">
        <v>182</v>
      </c>
      <c r="BK1885" s="205">
        <f>SUM(BK1886:BK1929)</f>
        <v>0</v>
      </c>
    </row>
    <row r="1886" spans="1:65" s="2" customFormat="1" ht="16.5" customHeight="1">
      <c r="A1886" s="34"/>
      <c r="B1886" s="35"/>
      <c r="C1886" s="208" t="s">
        <v>3072</v>
      </c>
      <c r="D1886" s="208" t="s">
        <v>184</v>
      </c>
      <c r="E1886" s="209" t="s">
        <v>3073</v>
      </c>
      <c r="F1886" s="210" t="s">
        <v>3074</v>
      </c>
      <c r="G1886" s="211" t="s">
        <v>331</v>
      </c>
      <c r="H1886" s="212">
        <v>25.626000000000001</v>
      </c>
      <c r="I1886" s="213"/>
      <c r="J1886" s="214">
        <f>ROUND(I1886*H1886,2)</f>
        <v>0</v>
      </c>
      <c r="K1886" s="210" t="s">
        <v>188</v>
      </c>
      <c r="L1886" s="39"/>
      <c r="M1886" s="215" t="s">
        <v>1</v>
      </c>
      <c r="N1886" s="216" t="s">
        <v>41</v>
      </c>
      <c r="O1886" s="71"/>
      <c r="P1886" s="217">
        <f>O1886*H1886</f>
        <v>0</v>
      </c>
      <c r="Q1886" s="217">
        <v>0</v>
      </c>
      <c r="R1886" s="217">
        <f>Q1886*H1886</f>
        <v>0</v>
      </c>
      <c r="S1886" s="217">
        <v>0</v>
      </c>
      <c r="T1886" s="218">
        <f>S1886*H1886</f>
        <v>0</v>
      </c>
      <c r="U1886" s="34"/>
      <c r="V1886" s="34"/>
      <c r="W1886" s="34"/>
      <c r="X1886" s="34"/>
      <c r="Y1886" s="34"/>
      <c r="Z1886" s="34"/>
      <c r="AA1886" s="34"/>
      <c r="AB1886" s="34"/>
      <c r="AC1886" s="34"/>
      <c r="AD1886" s="34"/>
      <c r="AE1886" s="34"/>
      <c r="AR1886" s="219" t="s">
        <v>275</v>
      </c>
      <c r="AT1886" s="219" t="s">
        <v>184</v>
      </c>
      <c r="AU1886" s="219" t="s">
        <v>85</v>
      </c>
      <c r="AY1886" s="17" t="s">
        <v>182</v>
      </c>
      <c r="BE1886" s="220">
        <f>IF(N1886="základní",J1886,0)</f>
        <v>0</v>
      </c>
      <c r="BF1886" s="220">
        <f>IF(N1886="snížená",J1886,0)</f>
        <v>0</v>
      </c>
      <c r="BG1886" s="220">
        <f>IF(N1886="zákl. přenesená",J1886,0)</f>
        <v>0</v>
      </c>
      <c r="BH1886" s="220">
        <f>IF(N1886="sníž. přenesená",J1886,0)</f>
        <v>0</v>
      </c>
      <c r="BI1886" s="220">
        <f>IF(N1886="nulová",J1886,0)</f>
        <v>0</v>
      </c>
      <c r="BJ1886" s="17" t="s">
        <v>83</v>
      </c>
      <c r="BK1886" s="220">
        <f>ROUND(I1886*H1886,2)</f>
        <v>0</v>
      </c>
      <c r="BL1886" s="17" t="s">
        <v>275</v>
      </c>
      <c r="BM1886" s="219" t="s">
        <v>3075</v>
      </c>
    </row>
    <row r="1887" spans="1:65" s="13" customFormat="1">
      <c r="B1887" s="221"/>
      <c r="C1887" s="222"/>
      <c r="D1887" s="223" t="s">
        <v>191</v>
      </c>
      <c r="E1887" s="224" t="s">
        <v>1</v>
      </c>
      <c r="F1887" s="225" t="s">
        <v>3076</v>
      </c>
      <c r="G1887" s="222"/>
      <c r="H1887" s="226">
        <v>3.5350000000000001</v>
      </c>
      <c r="I1887" s="227"/>
      <c r="J1887" s="222"/>
      <c r="K1887" s="222"/>
      <c r="L1887" s="228"/>
      <c r="M1887" s="229"/>
      <c r="N1887" s="230"/>
      <c r="O1887" s="230"/>
      <c r="P1887" s="230"/>
      <c r="Q1887" s="230"/>
      <c r="R1887" s="230"/>
      <c r="S1887" s="230"/>
      <c r="T1887" s="231"/>
      <c r="AT1887" s="232" t="s">
        <v>191</v>
      </c>
      <c r="AU1887" s="232" t="s">
        <v>85</v>
      </c>
      <c r="AV1887" s="13" t="s">
        <v>85</v>
      </c>
      <c r="AW1887" s="13" t="s">
        <v>32</v>
      </c>
      <c r="AX1887" s="13" t="s">
        <v>76</v>
      </c>
      <c r="AY1887" s="232" t="s">
        <v>182</v>
      </c>
    </row>
    <row r="1888" spans="1:65" s="13" customFormat="1">
      <c r="B1888" s="221"/>
      <c r="C1888" s="222"/>
      <c r="D1888" s="223" t="s">
        <v>191</v>
      </c>
      <c r="E1888" s="224" t="s">
        <v>1</v>
      </c>
      <c r="F1888" s="225" t="s">
        <v>3077</v>
      </c>
      <c r="G1888" s="222"/>
      <c r="H1888" s="226">
        <v>6.53</v>
      </c>
      <c r="I1888" s="227"/>
      <c r="J1888" s="222"/>
      <c r="K1888" s="222"/>
      <c r="L1888" s="228"/>
      <c r="M1888" s="229"/>
      <c r="N1888" s="230"/>
      <c r="O1888" s="230"/>
      <c r="P1888" s="230"/>
      <c r="Q1888" s="230"/>
      <c r="R1888" s="230"/>
      <c r="S1888" s="230"/>
      <c r="T1888" s="231"/>
      <c r="AT1888" s="232" t="s">
        <v>191</v>
      </c>
      <c r="AU1888" s="232" t="s">
        <v>85</v>
      </c>
      <c r="AV1888" s="13" t="s">
        <v>85</v>
      </c>
      <c r="AW1888" s="13" t="s">
        <v>32</v>
      </c>
      <c r="AX1888" s="13" t="s">
        <v>76</v>
      </c>
      <c r="AY1888" s="232" t="s">
        <v>182</v>
      </c>
    </row>
    <row r="1889" spans="1:65" s="14" customFormat="1">
      <c r="B1889" s="233"/>
      <c r="C1889" s="234"/>
      <c r="D1889" s="223" t="s">
        <v>191</v>
      </c>
      <c r="E1889" s="235" t="s">
        <v>1</v>
      </c>
      <c r="F1889" s="236" t="s">
        <v>3078</v>
      </c>
      <c r="G1889" s="234"/>
      <c r="H1889" s="237">
        <v>10.065000000000001</v>
      </c>
      <c r="I1889" s="238"/>
      <c r="J1889" s="234"/>
      <c r="K1889" s="234"/>
      <c r="L1889" s="239"/>
      <c r="M1889" s="240"/>
      <c r="N1889" s="241"/>
      <c r="O1889" s="241"/>
      <c r="P1889" s="241"/>
      <c r="Q1889" s="241"/>
      <c r="R1889" s="241"/>
      <c r="S1889" s="241"/>
      <c r="T1889" s="242"/>
      <c r="AT1889" s="243" t="s">
        <v>191</v>
      </c>
      <c r="AU1889" s="243" t="s">
        <v>85</v>
      </c>
      <c r="AV1889" s="14" t="s">
        <v>195</v>
      </c>
      <c r="AW1889" s="14" t="s">
        <v>32</v>
      </c>
      <c r="AX1889" s="14" t="s">
        <v>76</v>
      </c>
      <c r="AY1889" s="243" t="s">
        <v>182</v>
      </c>
    </row>
    <row r="1890" spans="1:65" s="13" customFormat="1">
      <c r="B1890" s="221"/>
      <c r="C1890" s="222"/>
      <c r="D1890" s="223" t="s">
        <v>191</v>
      </c>
      <c r="E1890" s="224" t="s">
        <v>1</v>
      </c>
      <c r="F1890" s="225" t="s">
        <v>3079</v>
      </c>
      <c r="G1890" s="222"/>
      <c r="H1890" s="226">
        <v>6.6689999999999996</v>
      </c>
      <c r="I1890" s="227"/>
      <c r="J1890" s="222"/>
      <c r="K1890" s="222"/>
      <c r="L1890" s="228"/>
      <c r="M1890" s="229"/>
      <c r="N1890" s="230"/>
      <c r="O1890" s="230"/>
      <c r="P1890" s="230"/>
      <c r="Q1890" s="230"/>
      <c r="R1890" s="230"/>
      <c r="S1890" s="230"/>
      <c r="T1890" s="231"/>
      <c r="AT1890" s="232" t="s">
        <v>191</v>
      </c>
      <c r="AU1890" s="232" t="s">
        <v>85</v>
      </c>
      <c r="AV1890" s="13" t="s">
        <v>85</v>
      </c>
      <c r="AW1890" s="13" t="s">
        <v>32</v>
      </c>
      <c r="AX1890" s="13" t="s">
        <v>76</v>
      </c>
      <c r="AY1890" s="232" t="s">
        <v>182</v>
      </c>
    </row>
    <row r="1891" spans="1:65" s="14" customFormat="1">
      <c r="B1891" s="233"/>
      <c r="C1891" s="234"/>
      <c r="D1891" s="223" t="s">
        <v>191</v>
      </c>
      <c r="E1891" s="235" t="s">
        <v>1</v>
      </c>
      <c r="F1891" s="236" t="s">
        <v>3080</v>
      </c>
      <c r="G1891" s="234"/>
      <c r="H1891" s="237">
        <v>6.6689999999999996</v>
      </c>
      <c r="I1891" s="238"/>
      <c r="J1891" s="234"/>
      <c r="K1891" s="234"/>
      <c r="L1891" s="239"/>
      <c r="M1891" s="240"/>
      <c r="N1891" s="241"/>
      <c r="O1891" s="241"/>
      <c r="P1891" s="241"/>
      <c r="Q1891" s="241"/>
      <c r="R1891" s="241"/>
      <c r="S1891" s="241"/>
      <c r="T1891" s="242"/>
      <c r="AT1891" s="243" t="s">
        <v>191</v>
      </c>
      <c r="AU1891" s="243" t="s">
        <v>85</v>
      </c>
      <c r="AV1891" s="14" t="s">
        <v>195</v>
      </c>
      <c r="AW1891" s="14" t="s">
        <v>32</v>
      </c>
      <c r="AX1891" s="14" t="s">
        <v>76</v>
      </c>
      <c r="AY1891" s="243" t="s">
        <v>182</v>
      </c>
    </row>
    <row r="1892" spans="1:65" s="13" customFormat="1">
      <c r="B1892" s="221"/>
      <c r="C1892" s="222"/>
      <c r="D1892" s="223" t="s">
        <v>191</v>
      </c>
      <c r="E1892" s="224" t="s">
        <v>1</v>
      </c>
      <c r="F1892" s="225" t="s">
        <v>3081</v>
      </c>
      <c r="G1892" s="222"/>
      <c r="H1892" s="226">
        <v>8.8919999999999995</v>
      </c>
      <c r="I1892" s="227"/>
      <c r="J1892" s="222"/>
      <c r="K1892" s="222"/>
      <c r="L1892" s="228"/>
      <c r="M1892" s="229"/>
      <c r="N1892" s="230"/>
      <c r="O1892" s="230"/>
      <c r="P1892" s="230"/>
      <c r="Q1892" s="230"/>
      <c r="R1892" s="230"/>
      <c r="S1892" s="230"/>
      <c r="T1892" s="231"/>
      <c r="AT1892" s="232" t="s">
        <v>191</v>
      </c>
      <c r="AU1892" s="232" t="s">
        <v>85</v>
      </c>
      <c r="AV1892" s="13" t="s">
        <v>85</v>
      </c>
      <c r="AW1892" s="13" t="s">
        <v>32</v>
      </c>
      <c r="AX1892" s="13" t="s">
        <v>76</v>
      </c>
      <c r="AY1892" s="232" t="s">
        <v>182</v>
      </c>
    </row>
    <row r="1893" spans="1:65" s="14" customFormat="1">
      <c r="B1893" s="233"/>
      <c r="C1893" s="234"/>
      <c r="D1893" s="223" t="s">
        <v>191</v>
      </c>
      <c r="E1893" s="235" t="s">
        <v>1</v>
      </c>
      <c r="F1893" s="236" t="s">
        <v>3080</v>
      </c>
      <c r="G1893" s="234"/>
      <c r="H1893" s="237">
        <v>8.8919999999999995</v>
      </c>
      <c r="I1893" s="238"/>
      <c r="J1893" s="234"/>
      <c r="K1893" s="234"/>
      <c r="L1893" s="239"/>
      <c r="M1893" s="240"/>
      <c r="N1893" s="241"/>
      <c r="O1893" s="241"/>
      <c r="P1893" s="241"/>
      <c r="Q1893" s="241"/>
      <c r="R1893" s="241"/>
      <c r="S1893" s="241"/>
      <c r="T1893" s="242"/>
      <c r="AT1893" s="243" t="s">
        <v>191</v>
      </c>
      <c r="AU1893" s="243" t="s">
        <v>85</v>
      </c>
      <c r="AV1893" s="14" t="s">
        <v>195</v>
      </c>
      <c r="AW1893" s="14" t="s">
        <v>32</v>
      </c>
      <c r="AX1893" s="14" t="s">
        <v>76</v>
      </c>
      <c r="AY1893" s="243" t="s">
        <v>182</v>
      </c>
    </row>
    <row r="1894" spans="1:65" s="15" customFormat="1">
      <c r="B1894" s="244"/>
      <c r="C1894" s="245"/>
      <c r="D1894" s="223" t="s">
        <v>191</v>
      </c>
      <c r="E1894" s="246" t="s">
        <v>1</v>
      </c>
      <c r="F1894" s="247" t="s">
        <v>202</v>
      </c>
      <c r="G1894" s="245"/>
      <c r="H1894" s="248">
        <v>25.626000000000001</v>
      </c>
      <c r="I1894" s="249"/>
      <c r="J1894" s="245"/>
      <c r="K1894" s="245"/>
      <c r="L1894" s="250"/>
      <c r="M1894" s="251"/>
      <c r="N1894" s="252"/>
      <c r="O1894" s="252"/>
      <c r="P1894" s="252"/>
      <c r="Q1894" s="252"/>
      <c r="R1894" s="252"/>
      <c r="S1894" s="252"/>
      <c r="T1894" s="253"/>
      <c r="AT1894" s="254" t="s">
        <v>191</v>
      </c>
      <c r="AU1894" s="254" t="s">
        <v>85</v>
      </c>
      <c r="AV1894" s="15" t="s">
        <v>189</v>
      </c>
      <c r="AW1894" s="15" t="s">
        <v>32</v>
      </c>
      <c r="AX1894" s="15" t="s">
        <v>83</v>
      </c>
      <c r="AY1894" s="254" t="s">
        <v>182</v>
      </c>
    </row>
    <row r="1895" spans="1:65" s="2" customFormat="1" ht="16.5" customHeight="1">
      <c r="A1895" s="34"/>
      <c r="B1895" s="35"/>
      <c r="C1895" s="208" t="s">
        <v>3082</v>
      </c>
      <c r="D1895" s="208" t="s">
        <v>184</v>
      </c>
      <c r="E1895" s="209" t="s">
        <v>3083</v>
      </c>
      <c r="F1895" s="210" t="s">
        <v>3084</v>
      </c>
      <c r="G1895" s="211" t="s">
        <v>331</v>
      </c>
      <c r="H1895" s="212">
        <v>10.065</v>
      </c>
      <c r="I1895" s="213"/>
      <c r="J1895" s="214">
        <f>ROUND(I1895*H1895,2)</f>
        <v>0</v>
      </c>
      <c r="K1895" s="210" t="s">
        <v>188</v>
      </c>
      <c r="L1895" s="39"/>
      <c r="M1895" s="215" t="s">
        <v>1</v>
      </c>
      <c r="N1895" s="216" t="s">
        <v>41</v>
      </c>
      <c r="O1895" s="71"/>
      <c r="P1895" s="217">
        <f>O1895*H1895</f>
        <v>0</v>
      </c>
      <c r="Q1895" s="217">
        <v>2.9999999999999997E-4</v>
      </c>
      <c r="R1895" s="217">
        <f>Q1895*H1895</f>
        <v>3.0194999999999996E-3</v>
      </c>
      <c r="S1895" s="217">
        <v>0</v>
      </c>
      <c r="T1895" s="218">
        <f>S1895*H1895</f>
        <v>0</v>
      </c>
      <c r="U1895" s="34"/>
      <c r="V1895" s="34"/>
      <c r="W1895" s="34"/>
      <c r="X1895" s="34"/>
      <c r="Y1895" s="34"/>
      <c r="Z1895" s="34"/>
      <c r="AA1895" s="34"/>
      <c r="AB1895" s="34"/>
      <c r="AC1895" s="34"/>
      <c r="AD1895" s="34"/>
      <c r="AE1895" s="34"/>
      <c r="AR1895" s="219" t="s">
        <v>275</v>
      </c>
      <c r="AT1895" s="219" t="s">
        <v>184</v>
      </c>
      <c r="AU1895" s="219" t="s">
        <v>85</v>
      </c>
      <c r="AY1895" s="17" t="s">
        <v>182</v>
      </c>
      <c r="BE1895" s="220">
        <f>IF(N1895="základní",J1895,0)</f>
        <v>0</v>
      </c>
      <c r="BF1895" s="220">
        <f>IF(N1895="snížená",J1895,0)</f>
        <v>0</v>
      </c>
      <c r="BG1895" s="220">
        <f>IF(N1895="zákl. přenesená",J1895,0)</f>
        <v>0</v>
      </c>
      <c r="BH1895" s="220">
        <f>IF(N1895="sníž. přenesená",J1895,0)</f>
        <v>0</v>
      </c>
      <c r="BI1895" s="220">
        <f>IF(N1895="nulová",J1895,0)</f>
        <v>0</v>
      </c>
      <c r="BJ1895" s="17" t="s">
        <v>83</v>
      </c>
      <c r="BK1895" s="220">
        <f>ROUND(I1895*H1895,2)</f>
        <v>0</v>
      </c>
      <c r="BL1895" s="17" t="s">
        <v>275</v>
      </c>
      <c r="BM1895" s="219" t="s">
        <v>3085</v>
      </c>
    </row>
    <row r="1896" spans="1:65" s="13" customFormat="1">
      <c r="B1896" s="221"/>
      <c r="C1896" s="222"/>
      <c r="D1896" s="223" t="s">
        <v>191</v>
      </c>
      <c r="E1896" s="224" t="s">
        <v>1</v>
      </c>
      <c r="F1896" s="225" t="s">
        <v>3076</v>
      </c>
      <c r="G1896" s="222"/>
      <c r="H1896" s="226">
        <v>3.5350000000000001</v>
      </c>
      <c r="I1896" s="227"/>
      <c r="J1896" s="222"/>
      <c r="K1896" s="222"/>
      <c r="L1896" s="228"/>
      <c r="M1896" s="229"/>
      <c r="N1896" s="230"/>
      <c r="O1896" s="230"/>
      <c r="P1896" s="230"/>
      <c r="Q1896" s="230"/>
      <c r="R1896" s="230"/>
      <c r="S1896" s="230"/>
      <c r="T1896" s="231"/>
      <c r="AT1896" s="232" t="s">
        <v>191</v>
      </c>
      <c r="AU1896" s="232" t="s">
        <v>85</v>
      </c>
      <c r="AV1896" s="13" t="s">
        <v>85</v>
      </c>
      <c r="AW1896" s="13" t="s">
        <v>32</v>
      </c>
      <c r="AX1896" s="13" t="s">
        <v>76</v>
      </c>
      <c r="AY1896" s="232" t="s">
        <v>182</v>
      </c>
    </row>
    <row r="1897" spans="1:65" s="13" customFormat="1">
      <c r="B1897" s="221"/>
      <c r="C1897" s="222"/>
      <c r="D1897" s="223" t="s">
        <v>191</v>
      </c>
      <c r="E1897" s="224" t="s">
        <v>1</v>
      </c>
      <c r="F1897" s="225" t="s">
        <v>3077</v>
      </c>
      <c r="G1897" s="222"/>
      <c r="H1897" s="226">
        <v>6.53</v>
      </c>
      <c r="I1897" s="227"/>
      <c r="J1897" s="222"/>
      <c r="K1897" s="222"/>
      <c r="L1897" s="228"/>
      <c r="M1897" s="229"/>
      <c r="N1897" s="230"/>
      <c r="O1897" s="230"/>
      <c r="P1897" s="230"/>
      <c r="Q1897" s="230"/>
      <c r="R1897" s="230"/>
      <c r="S1897" s="230"/>
      <c r="T1897" s="231"/>
      <c r="AT1897" s="232" t="s">
        <v>191</v>
      </c>
      <c r="AU1897" s="232" t="s">
        <v>85</v>
      </c>
      <c r="AV1897" s="13" t="s">
        <v>85</v>
      </c>
      <c r="AW1897" s="13" t="s">
        <v>32</v>
      </c>
      <c r="AX1897" s="13" t="s">
        <v>76</v>
      </c>
      <c r="AY1897" s="232" t="s">
        <v>182</v>
      </c>
    </row>
    <row r="1898" spans="1:65" s="14" customFormat="1">
      <c r="B1898" s="233"/>
      <c r="C1898" s="234"/>
      <c r="D1898" s="223" t="s">
        <v>191</v>
      </c>
      <c r="E1898" s="235" t="s">
        <v>1</v>
      </c>
      <c r="F1898" s="236" t="s">
        <v>3078</v>
      </c>
      <c r="G1898" s="234"/>
      <c r="H1898" s="237">
        <v>10.065000000000001</v>
      </c>
      <c r="I1898" s="238"/>
      <c r="J1898" s="234"/>
      <c r="K1898" s="234"/>
      <c r="L1898" s="239"/>
      <c r="M1898" s="240"/>
      <c r="N1898" s="241"/>
      <c r="O1898" s="241"/>
      <c r="P1898" s="241"/>
      <c r="Q1898" s="241"/>
      <c r="R1898" s="241"/>
      <c r="S1898" s="241"/>
      <c r="T1898" s="242"/>
      <c r="AT1898" s="243" t="s">
        <v>191</v>
      </c>
      <c r="AU1898" s="243" t="s">
        <v>85</v>
      </c>
      <c r="AV1898" s="14" t="s">
        <v>195</v>
      </c>
      <c r="AW1898" s="14" t="s">
        <v>32</v>
      </c>
      <c r="AX1898" s="14" t="s">
        <v>83</v>
      </c>
      <c r="AY1898" s="243" t="s">
        <v>182</v>
      </c>
    </row>
    <row r="1899" spans="1:65" s="2" customFormat="1" ht="16.5" customHeight="1">
      <c r="A1899" s="34"/>
      <c r="B1899" s="35"/>
      <c r="C1899" s="208" t="s">
        <v>3086</v>
      </c>
      <c r="D1899" s="208" t="s">
        <v>184</v>
      </c>
      <c r="E1899" s="209" t="s">
        <v>3087</v>
      </c>
      <c r="F1899" s="210" t="s">
        <v>3088</v>
      </c>
      <c r="G1899" s="211" t="s">
        <v>331</v>
      </c>
      <c r="H1899" s="212">
        <v>15.48</v>
      </c>
      <c r="I1899" s="213"/>
      <c r="J1899" s="214">
        <f>ROUND(I1899*H1899,2)</f>
        <v>0</v>
      </c>
      <c r="K1899" s="210" t="s">
        <v>188</v>
      </c>
      <c r="L1899" s="39"/>
      <c r="M1899" s="215" t="s">
        <v>1</v>
      </c>
      <c r="N1899" s="216" t="s">
        <v>41</v>
      </c>
      <c r="O1899" s="71"/>
      <c r="P1899" s="217">
        <f>O1899*H1899</f>
        <v>0</v>
      </c>
      <c r="Q1899" s="217">
        <v>3.6999999999999999E-4</v>
      </c>
      <c r="R1899" s="217">
        <f>Q1899*H1899</f>
        <v>5.7276000000000002E-3</v>
      </c>
      <c r="S1899" s="217">
        <v>0</v>
      </c>
      <c r="T1899" s="218">
        <f>S1899*H1899</f>
        <v>0</v>
      </c>
      <c r="U1899" s="34"/>
      <c r="V1899" s="34"/>
      <c r="W1899" s="34"/>
      <c r="X1899" s="34"/>
      <c r="Y1899" s="34"/>
      <c r="Z1899" s="34"/>
      <c r="AA1899" s="34"/>
      <c r="AB1899" s="34"/>
      <c r="AC1899" s="34"/>
      <c r="AD1899" s="34"/>
      <c r="AE1899" s="34"/>
      <c r="AR1899" s="219" t="s">
        <v>275</v>
      </c>
      <c r="AT1899" s="219" t="s">
        <v>184</v>
      </c>
      <c r="AU1899" s="219" t="s">
        <v>85</v>
      </c>
      <c r="AY1899" s="17" t="s">
        <v>182</v>
      </c>
      <c r="BE1899" s="220">
        <f>IF(N1899="základní",J1899,0)</f>
        <v>0</v>
      </c>
      <c r="BF1899" s="220">
        <f>IF(N1899="snížená",J1899,0)</f>
        <v>0</v>
      </c>
      <c r="BG1899" s="220">
        <f>IF(N1899="zákl. přenesená",J1899,0)</f>
        <v>0</v>
      </c>
      <c r="BH1899" s="220">
        <f>IF(N1899="sníž. přenesená",J1899,0)</f>
        <v>0</v>
      </c>
      <c r="BI1899" s="220">
        <f>IF(N1899="nulová",J1899,0)</f>
        <v>0</v>
      </c>
      <c r="BJ1899" s="17" t="s">
        <v>83</v>
      </c>
      <c r="BK1899" s="220">
        <f>ROUND(I1899*H1899,2)</f>
        <v>0</v>
      </c>
      <c r="BL1899" s="17" t="s">
        <v>275</v>
      </c>
      <c r="BM1899" s="219" t="s">
        <v>3089</v>
      </c>
    </row>
    <row r="1900" spans="1:65" s="13" customFormat="1">
      <c r="B1900" s="221"/>
      <c r="C1900" s="222"/>
      <c r="D1900" s="223" t="s">
        <v>191</v>
      </c>
      <c r="E1900" s="224" t="s">
        <v>1</v>
      </c>
      <c r="F1900" s="225" t="s">
        <v>1667</v>
      </c>
      <c r="G1900" s="222"/>
      <c r="H1900" s="226">
        <v>6.5880000000000001</v>
      </c>
      <c r="I1900" s="227"/>
      <c r="J1900" s="222"/>
      <c r="K1900" s="222"/>
      <c r="L1900" s="228"/>
      <c r="M1900" s="229"/>
      <c r="N1900" s="230"/>
      <c r="O1900" s="230"/>
      <c r="P1900" s="230"/>
      <c r="Q1900" s="230"/>
      <c r="R1900" s="230"/>
      <c r="S1900" s="230"/>
      <c r="T1900" s="231"/>
      <c r="AT1900" s="232" t="s">
        <v>191</v>
      </c>
      <c r="AU1900" s="232" t="s">
        <v>85</v>
      </c>
      <c r="AV1900" s="13" t="s">
        <v>85</v>
      </c>
      <c r="AW1900" s="13" t="s">
        <v>32</v>
      </c>
      <c r="AX1900" s="13" t="s">
        <v>76</v>
      </c>
      <c r="AY1900" s="232" t="s">
        <v>182</v>
      </c>
    </row>
    <row r="1901" spans="1:65" s="13" customFormat="1">
      <c r="B1901" s="221"/>
      <c r="C1901" s="222"/>
      <c r="D1901" s="223" t="s">
        <v>191</v>
      </c>
      <c r="E1901" s="224" t="s">
        <v>1</v>
      </c>
      <c r="F1901" s="225" t="s">
        <v>1668</v>
      </c>
      <c r="G1901" s="222"/>
      <c r="H1901" s="226">
        <v>8.8919999999999995</v>
      </c>
      <c r="I1901" s="227"/>
      <c r="J1901" s="222"/>
      <c r="K1901" s="222"/>
      <c r="L1901" s="228"/>
      <c r="M1901" s="229"/>
      <c r="N1901" s="230"/>
      <c r="O1901" s="230"/>
      <c r="P1901" s="230"/>
      <c r="Q1901" s="230"/>
      <c r="R1901" s="230"/>
      <c r="S1901" s="230"/>
      <c r="T1901" s="231"/>
      <c r="AT1901" s="232" t="s">
        <v>191</v>
      </c>
      <c r="AU1901" s="232" t="s">
        <v>85</v>
      </c>
      <c r="AV1901" s="13" t="s">
        <v>85</v>
      </c>
      <c r="AW1901" s="13" t="s">
        <v>32</v>
      </c>
      <c r="AX1901" s="13" t="s">
        <v>76</v>
      </c>
      <c r="AY1901" s="232" t="s">
        <v>182</v>
      </c>
    </row>
    <row r="1902" spans="1:65" s="15" customFormat="1">
      <c r="B1902" s="244"/>
      <c r="C1902" s="245"/>
      <c r="D1902" s="223" t="s">
        <v>191</v>
      </c>
      <c r="E1902" s="246" t="s">
        <v>1</v>
      </c>
      <c r="F1902" s="247" t="s">
        <v>202</v>
      </c>
      <c r="G1902" s="245"/>
      <c r="H1902" s="248">
        <v>15.48</v>
      </c>
      <c r="I1902" s="249"/>
      <c r="J1902" s="245"/>
      <c r="K1902" s="245"/>
      <c r="L1902" s="250"/>
      <c r="M1902" s="251"/>
      <c r="N1902" s="252"/>
      <c r="O1902" s="252"/>
      <c r="P1902" s="252"/>
      <c r="Q1902" s="252"/>
      <c r="R1902" s="252"/>
      <c r="S1902" s="252"/>
      <c r="T1902" s="253"/>
      <c r="AT1902" s="254" t="s">
        <v>191</v>
      </c>
      <c r="AU1902" s="254" t="s">
        <v>85</v>
      </c>
      <c r="AV1902" s="15" t="s">
        <v>189</v>
      </c>
      <c r="AW1902" s="15" t="s">
        <v>32</v>
      </c>
      <c r="AX1902" s="15" t="s">
        <v>83</v>
      </c>
      <c r="AY1902" s="254" t="s">
        <v>182</v>
      </c>
    </row>
    <row r="1903" spans="1:65" s="2" customFormat="1" ht="16.5" customHeight="1">
      <c r="A1903" s="34"/>
      <c r="B1903" s="35"/>
      <c r="C1903" s="208" t="s">
        <v>3090</v>
      </c>
      <c r="D1903" s="208" t="s">
        <v>184</v>
      </c>
      <c r="E1903" s="209" t="s">
        <v>3091</v>
      </c>
      <c r="F1903" s="210" t="s">
        <v>3092</v>
      </c>
      <c r="G1903" s="211" t="s">
        <v>331</v>
      </c>
      <c r="H1903" s="212">
        <v>15.48</v>
      </c>
      <c r="I1903" s="213"/>
      <c r="J1903" s="214">
        <f>ROUND(I1903*H1903,2)</f>
        <v>0</v>
      </c>
      <c r="K1903" s="210" t="s">
        <v>188</v>
      </c>
      <c r="L1903" s="39"/>
      <c r="M1903" s="215" t="s">
        <v>1</v>
      </c>
      <c r="N1903" s="216" t="s">
        <v>41</v>
      </c>
      <c r="O1903" s="71"/>
      <c r="P1903" s="217">
        <f>O1903*H1903</f>
        <v>0</v>
      </c>
      <c r="Q1903" s="217">
        <v>5.8E-4</v>
      </c>
      <c r="R1903" s="217">
        <f>Q1903*H1903</f>
        <v>8.978400000000001E-3</v>
      </c>
      <c r="S1903" s="217">
        <v>0</v>
      </c>
      <c r="T1903" s="218">
        <f>S1903*H1903</f>
        <v>0</v>
      </c>
      <c r="U1903" s="34"/>
      <c r="V1903" s="34"/>
      <c r="W1903" s="34"/>
      <c r="X1903" s="34"/>
      <c r="Y1903" s="34"/>
      <c r="Z1903" s="34"/>
      <c r="AA1903" s="34"/>
      <c r="AB1903" s="34"/>
      <c r="AC1903" s="34"/>
      <c r="AD1903" s="34"/>
      <c r="AE1903" s="34"/>
      <c r="AR1903" s="219" t="s">
        <v>275</v>
      </c>
      <c r="AT1903" s="219" t="s">
        <v>184</v>
      </c>
      <c r="AU1903" s="219" t="s">
        <v>85</v>
      </c>
      <c r="AY1903" s="17" t="s">
        <v>182</v>
      </c>
      <c r="BE1903" s="220">
        <f>IF(N1903="základní",J1903,0)</f>
        <v>0</v>
      </c>
      <c r="BF1903" s="220">
        <f>IF(N1903="snížená",J1903,0)</f>
        <v>0</v>
      </c>
      <c r="BG1903" s="220">
        <f>IF(N1903="zákl. přenesená",J1903,0)</f>
        <v>0</v>
      </c>
      <c r="BH1903" s="220">
        <f>IF(N1903="sníž. přenesená",J1903,0)</f>
        <v>0</v>
      </c>
      <c r="BI1903" s="220">
        <f>IF(N1903="nulová",J1903,0)</f>
        <v>0</v>
      </c>
      <c r="BJ1903" s="17" t="s">
        <v>83</v>
      </c>
      <c r="BK1903" s="220">
        <f>ROUND(I1903*H1903,2)</f>
        <v>0</v>
      </c>
      <c r="BL1903" s="17" t="s">
        <v>275</v>
      </c>
      <c r="BM1903" s="219" t="s">
        <v>3093</v>
      </c>
    </row>
    <row r="1904" spans="1:65" s="13" customFormat="1">
      <c r="B1904" s="221"/>
      <c r="C1904" s="222"/>
      <c r="D1904" s="223" t="s">
        <v>191</v>
      </c>
      <c r="E1904" s="224" t="s">
        <v>1</v>
      </c>
      <c r="F1904" s="225" t="s">
        <v>1667</v>
      </c>
      <c r="G1904" s="222"/>
      <c r="H1904" s="226">
        <v>6.5880000000000001</v>
      </c>
      <c r="I1904" s="227"/>
      <c r="J1904" s="222"/>
      <c r="K1904" s="222"/>
      <c r="L1904" s="228"/>
      <c r="M1904" s="229"/>
      <c r="N1904" s="230"/>
      <c r="O1904" s="230"/>
      <c r="P1904" s="230"/>
      <c r="Q1904" s="230"/>
      <c r="R1904" s="230"/>
      <c r="S1904" s="230"/>
      <c r="T1904" s="231"/>
      <c r="AT1904" s="232" t="s">
        <v>191</v>
      </c>
      <c r="AU1904" s="232" t="s">
        <v>85</v>
      </c>
      <c r="AV1904" s="13" t="s">
        <v>85</v>
      </c>
      <c r="AW1904" s="13" t="s">
        <v>32</v>
      </c>
      <c r="AX1904" s="13" t="s">
        <v>76</v>
      </c>
      <c r="AY1904" s="232" t="s">
        <v>182</v>
      </c>
    </row>
    <row r="1905" spans="1:65" s="13" customFormat="1">
      <c r="B1905" s="221"/>
      <c r="C1905" s="222"/>
      <c r="D1905" s="223" t="s">
        <v>191</v>
      </c>
      <c r="E1905" s="224" t="s">
        <v>1</v>
      </c>
      <c r="F1905" s="225" t="s">
        <v>1668</v>
      </c>
      <c r="G1905" s="222"/>
      <c r="H1905" s="226">
        <v>8.8919999999999995</v>
      </c>
      <c r="I1905" s="227"/>
      <c r="J1905" s="222"/>
      <c r="K1905" s="222"/>
      <c r="L1905" s="228"/>
      <c r="M1905" s="229"/>
      <c r="N1905" s="230"/>
      <c r="O1905" s="230"/>
      <c r="P1905" s="230"/>
      <c r="Q1905" s="230"/>
      <c r="R1905" s="230"/>
      <c r="S1905" s="230"/>
      <c r="T1905" s="231"/>
      <c r="AT1905" s="232" t="s">
        <v>191</v>
      </c>
      <c r="AU1905" s="232" t="s">
        <v>85</v>
      </c>
      <c r="AV1905" s="13" t="s">
        <v>85</v>
      </c>
      <c r="AW1905" s="13" t="s">
        <v>32</v>
      </c>
      <c r="AX1905" s="13" t="s">
        <v>76</v>
      </c>
      <c r="AY1905" s="232" t="s">
        <v>182</v>
      </c>
    </row>
    <row r="1906" spans="1:65" s="15" customFormat="1">
      <c r="B1906" s="244"/>
      <c r="C1906" s="245"/>
      <c r="D1906" s="223" t="s">
        <v>191</v>
      </c>
      <c r="E1906" s="246" t="s">
        <v>1</v>
      </c>
      <c r="F1906" s="247" t="s">
        <v>202</v>
      </c>
      <c r="G1906" s="245"/>
      <c r="H1906" s="248">
        <v>15.48</v>
      </c>
      <c r="I1906" s="249"/>
      <c r="J1906" s="245"/>
      <c r="K1906" s="245"/>
      <c r="L1906" s="250"/>
      <c r="M1906" s="251"/>
      <c r="N1906" s="252"/>
      <c r="O1906" s="252"/>
      <c r="P1906" s="252"/>
      <c r="Q1906" s="252"/>
      <c r="R1906" s="252"/>
      <c r="S1906" s="252"/>
      <c r="T1906" s="253"/>
      <c r="AT1906" s="254" t="s">
        <v>191</v>
      </c>
      <c r="AU1906" s="254" t="s">
        <v>85</v>
      </c>
      <c r="AV1906" s="15" t="s">
        <v>189</v>
      </c>
      <c r="AW1906" s="15" t="s">
        <v>32</v>
      </c>
      <c r="AX1906" s="15" t="s">
        <v>83</v>
      </c>
      <c r="AY1906" s="254" t="s">
        <v>182</v>
      </c>
    </row>
    <row r="1907" spans="1:65" s="2" customFormat="1" ht="16.5" customHeight="1">
      <c r="A1907" s="34"/>
      <c r="B1907" s="35"/>
      <c r="C1907" s="208" t="s">
        <v>3094</v>
      </c>
      <c r="D1907" s="208" t="s">
        <v>184</v>
      </c>
      <c r="E1907" s="209" t="s">
        <v>3095</v>
      </c>
      <c r="F1907" s="210" t="s">
        <v>3096</v>
      </c>
      <c r="G1907" s="211" t="s">
        <v>331</v>
      </c>
      <c r="H1907" s="212">
        <v>15.48</v>
      </c>
      <c r="I1907" s="213"/>
      <c r="J1907" s="214">
        <f>ROUND(I1907*H1907,2)</f>
        <v>0</v>
      </c>
      <c r="K1907" s="210" t="s">
        <v>188</v>
      </c>
      <c r="L1907" s="39"/>
      <c r="M1907" s="215" t="s">
        <v>1</v>
      </c>
      <c r="N1907" s="216" t="s">
        <v>41</v>
      </c>
      <c r="O1907" s="71"/>
      <c r="P1907" s="217">
        <f>O1907*H1907</f>
        <v>0</v>
      </c>
      <c r="Q1907" s="217">
        <v>2.3460000000000002E-2</v>
      </c>
      <c r="R1907" s="217">
        <f>Q1907*H1907</f>
        <v>0.36316080000000006</v>
      </c>
      <c r="S1907" s="217">
        <v>0</v>
      </c>
      <c r="T1907" s="218">
        <f>S1907*H1907</f>
        <v>0</v>
      </c>
      <c r="U1907" s="34"/>
      <c r="V1907" s="34"/>
      <c r="W1907" s="34"/>
      <c r="X1907" s="34"/>
      <c r="Y1907" s="34"/>
      <c r="Z1907" s="34"/>
      <c r="AA1907" s="34"/>
      <c r="AB1907" s="34"/>
      <c r="AC1907" s="34"/>
      <c r="AD1907" s="34"/>
      <c r="AE1907" s="34"/>
      <c r="AR1907" s="219" t="s">
        <v>189</v>
      </c>
      <c r="AT1907" s="219" t="s">
        <v>184</v>
      </c>
      <c r="AU1907" s="219" t="s">
        <v>85</v>
      </c>
      <c r="AY1907" s="17" t="s">
        <v>182</v>
      </c>
      <c r="BE1907" s="220">
        <f>IF(N1907="základní",J1907,0)</f>
        <v>0</v>
      </c>
      <c r="BF1907" s="220">
        <f>IF(N1907="snížená",J1907,0)</f>
        <v>0</v>
      </c>
      <c r="BG1907" s="220">
        <f>IF(N1907="zákl. přenesená",J1907,0)</f>
        <v>0</v>
      </c>
      <c r="BH1907" s="220">
        <f>IF(N1907="sníž. přenesená",J1907,0)</f>
        <v>0</v>
      </c>
      <c r="BI1907" s="220">
        <f>IF(N1907="nulová",J1907,0)</f>
        <v>0</v>
      </c>
      <c r="BJ1907" s="17" t="s">
        <v>83</v>
      </c>
      <c r="BK1907" s="220">
        <f>ROUND(I1907*H1907,2)</f>
        <v>0</v>
      </c>
      <c r="BL1907" s="17" t="s">
        <v>189</v>
      </c>
      <c r="BM1907" s="219" t="s">
        <v>3097</v>
      </c>
    </row>
    <row r="1908" spans="1:65" s="13" customFormat="1">
      <c r="B1908" s="221"/>
      <c r="C1908" s="222"/>
      <c r="D1908" s="223" t="s">
        <v>191</v>
      </c>
      <c r="E1908" s="224" t="s">
        <v>1</v>
      </c>
      <c r="F1908" s="225" t="s">
        <v>3098</v>
      </c>
      <c r="G1908" s="222"/>
      <c r="H1908" s="226">
        <v>6.5880000000000001</v>
      </c>
      <c r="I1908" s="227"/>
      <c r="J1908" s="222"/>
      <c r="K1908" s="222"/>
      <c r="L1908" s="228"/>
      <c r="M1908" s="229"/>
      <c r="N1908" s="230"/>
      <c r="O1908" s="230"/>
      <c r="P1908" s="230"/>
      <c r="Q1908" s="230"/>
      <c r="R1908" s="230"/>
      <c r="S1908" s="230"/>
      <c r="T1908" s="231"/>
      <c r="AT1908" s="232" t="s">
        <v>191</v>
      </c>
      <c r="AU1908" s="232" t="s">
        <v>85</v>
      </c>
      <c r="AV1908" s="13" t="s">
        <v>85</v>
      </c>
      <c r="AW1908" s="13" t="s">
        <v>32</v>
      </c>
      <c r="AX1908" s="13" t="s">
        <v>76</v>
      </c>
      <c r="AY1908" s="232" t="s">
        <v>182</v>
      </c>
    </row>
    <row r="1909" spans="1:65" s="13" customFormat="1">
      <c r="B1909" s="221"/>
      <c r="C1909" s="222"/>
      <c r="D1909" s="223" t="s">
        <v>191</v>
      </c>
      <c r="E1909" s="224" t="s">
        <v>1</v>
      </c>
      <c r="F1909" s="225" t="s">
        <v>1668</v>
      </c>
      <c r="G1909" s="222"/>
      <c r="H1909" s="226">
        <v>8.8919999999999995</v>
      </c>
      <c r="I1909" s="227"/>
      <c r="J1909" s="222"/>
      <c r="K1909" s="222"/>
      <c r="L1909" s="228"/>
      <c r="M1909" s="229"/>
      <c r="N1909" s="230"/>
      <c r="O1909" s="230"/>
      <c r="P1909" s="230"/>
      <c r="Q1909" s="230"/>
      <c r="R1909" s="230"/>
      <c r="S1909" s="230"/>
      <c r="T1909" s="231"/>
      <c r="AT1909" s="232" t="s">
        <v>191</v>
      </c>
      <c r="AU1909" s="232" t="s">
        <v>85</v>
      </c>
      <c r="AV1909" s="13" t="s">
        <v>85</v>
      </c>
      <c r="AW1909" s="13" t="s">
        <v>32</v>
      </c>
      <c r="AX1909" s="13" t="s">
        <v>76</v>
      </c>
      <c r="AY1909" s="232" t="s">
        <v>182</v>
      </c>
    </row>
    <row r="1910" spans="1:65" s="15" customFormat="1">
      <c r="B1910" s="244"/>
      <c r="C1910" s="245"/>
      <c r="D1910" s="223" t="s">
        <v>191</v>
      </c>
      <c r="E1910" s="246" t="s">
        <v>1</v>
      </c>
      <c r="F1910" s="247" t="s">
        <v>202</v>
      </c>
      <c r="G1910" s="245"/>
      <c r="H1910" s="248">
        <v>15.48</v>
      </c>
      <c r="I1910" s="249"/>
      <c r="J1910" s="245"/>
      <c r="K1910" s="245"/>
      <c r="L1910" s="250"/>
      <c r="M1910" s="251"/>
      <c r="N1910" s="252"/>
      <c r="O1910" s="252"/>
      <c r="P1910" s="252"/>
      <c r="Q1910" s="252"/>
      <c r="R1910" s="252"/>
      <c r="S1910" s="252"/>
      <c r="T1910" s="253"/>
      <c r="AT1910" s="254" t="s">
        <v>191</v>
      </c>
      <c r="AU1910" s="254" t="s">
        <v>85</v>
      </c>
      <c r="AV1910" s="15" t="s">
        <v>189</v>
      </c>
      <c r="AW1910" s="15" t="s">
        <v>32</v>
      </c>
      <c r="AX1910" s="15" t="s">
        <v>83</v>
      </c>
      <c r="AY1910" s="254" t="s">
        <v>182</v>
      </c>
    </row>
    <row r="1911" spans="1:65" s="2" customFormat="1" ht="16.5" customHeight="1">
      <c r="A1911" s="34"/>
      <c r="B1911" s="35"/>
      <c r="C1911" s="208" t="s">
        <v>3099</v>
      </c>
      <c r="D1911" s="208" t="s">
        <v>184</v>
      </c>
      <c r="E1911" s="209" t="s">
        <v>3100</v>
      </c>
      <c r="F1911" s="210" t="s">
        <v>3101</v>
      </c>
      <c r="G1911" s="211" t="s">
        <v>331</v>
      </c>
      <c r="H1911" s="212">
        <v>10.065</v>
      </c>
      <c r="I1911" s="213"/>
      <c r="J1911" s="214">
        <f>ROUND(I1911*H1911,2)</f>
        <v>0</v>
      </c>
      <c r="K1911" s="210" t="s">
        <v>188</v>
      </c>
      <c r="L1911" s="39"/>
      <c r="M1911" s="215" t="s">
        <v>1</v>
      </c>
      <c r="N1911" s="216" t="s">
        <v>41</v>
      </c>
      <c r="O1911" s="71"/>
      <c r="P1911" s="217">
        <f>O1911*H1911</f>
        <v>0</v>
      </c>
      <c r="Q1911" s="217">
        <v>5.4000000000000003E-3</v>
      </c>
      <c r="R1911" s="217">
        <f>Q1911*H1911</f>
        <v>5.4351000000000003E-2</v>
      </c>
      <c r="S1911" s="217">
        <v>0</v>
      </c>
      <c r="T1911" s="218">
        <f>S1911*H1911</f>
        <v>0</v>
      </c>
      <c r="U1911" s="34"/>
      <c r="V1911" s="34"/>
      <c r="W1911" s="34"/>
      <c r="X1911" s="34"/>
      <c r="Y1911" s="34"/>
      <c r="Z1911" s="34"/>
      <c r="AA1911" s="34"/>
      <c r="AB1911" s="34"/>
      <c r="AC1911" s="34"/>
      <c r="AD1911" s="34"/>
      <c r="AE1911" s="34"/>
      <c r="AR1911" s="219" t="s">
        <v>275</v>
      </c>
      <c r="AT1911" s="219" t="s">
        <v>184</v>
      </c>
      <c r="AU1911" s="219" t="s">
        <v>85</v>
      </c>
      <c r="AY1911" s="17" t="s">
        <v>182</v>
      </c>
      <c r="BE1911" s="220">
        <f>IF(N1911="základní",J1911,0)</f>
        <v>0</v>
      </c>
      <c r="BF1911" s="220">
        <f>IF(N1911="snížená",J1911,0)</f>
        <v>0</v>
      </c>
      <c r="BG1911" s="220">
        <f>IF(N1911="zákl. přenesená",J1911,0)</f>
        <v>0</v>
      </c>
      <c r="BH1911" s="220">
        <f>IF(N1911="sníž. přenesená",J1911,0)</f>
        <v>0</v>
      </c>
      <c r="BI1911" s="220">
        <f>IF(N1911="nulová",J1911,0)</f>
        <v>0</v>
      </c>
      <c r="BJ1911" s="17" t="s">
        <v>83</v>
      </c>
      <c r="BK1911" s="220">
        <f>ROUND(I1911*H1911,2)</f>
        <v>0</v>
      </c>
      <c r="BL1911" s="17" t="s">
        <v>275</v>
      </c>
      <c r="BM1911" s="219" t="s">
        <v>3102</v>
      </c>
    </row>
    <row r="1912" spans="1:65" s="13" customFormat="1">
      <c r="B1912" s="221"/>
      <c r="C1912" s="222"/>
      <c r="D1912" s="223" t="s">
        <v>191</v>
      </c>
      <c r="E1912" s="224" t="s">
        <v>1</v>
      </c>
      <c r="F1912" s="225" t="s">
        <v>3076</v>
      </c>
      <c r="G1912" s="222"/>
      <c r="H1912" s="226">
        <v>3.5350000000000001</v>
      </c>
      <c r="I1912" s="227"/>
      <c r="J1912" s="222"/>
      <c r="K1912" s="222"/>
      <c r="L1912" s="228"/>
      <c r="M1912" s="229"/>
      <c r="N1912" s="230"/>
      <c r="O1912" s="230"/>
      <c r="P1912" s="230"/>
      <c r="Q1912" s="230"/>
      <c r="R1912" s="230"/>
      <c r="S1912" s="230"/>
      <c r="T1912" s="231"/>
      <c r="AT1912" s="232" t="s">
        <v>191</v>
      </c>
      <c r="AU1912" s="232" t="s">
        <v>85</v>
      </c>
      <c r="AV1912" s="13" t="s">
        <v>85</v>
      </c>
      <c r="AW1912" s="13" t="s">
        <v>32</v>
      </c>
      <c r="AX1912" s="13" t="s">
        <v>76</v>
      </c>
      <c r="AY1912" s="232" t="s">
        <v>182</v>
      </c>
    </row>
    <row r="1913" spans="1:65" s="13" customFormat="1">
      <c r="B1913" s="221"/>
      <c r="C1913" s="222"/>
      <c r="D1913" s="223" t="s">
        <v>191</v>
      </c>
      <c r="E1913" s="224" t="s">
        <v>1</v>
      </c>
      <c r="F1913" s="225" t="s">
        <v>3077</v>
      </c>
      <c r="G1913" s="222"/>
      <c r="H1913" s="226">
        <v>6.53</v>
      </c>
      <c r="I1913" s="227"/>
      <c r="J1913" s="222"/>
      <c r="K1913" s="222"/>
      <c r="L1913" s="228"/>
      <c r="M1913" s="229"/>
      <c r="N1913" s="230"/>
      <c r="O1913" s="230"/>
      <c r="P1913" s="230"/>
      <c r="Q1913" s="230"/>
      <c r="R1913" s="230"/>
      <c r="S1913" s="230"/>
      <c r="T1913" s="231"/>
      <c r="AT1913" s="232" t="s">
        <v>191</v>
      </c>
      <c r="AU1913" s="232" t="s">
        <v>85</v>
      </c>
      <c r="AV1913" s="13" t="s">
        <v>85</v>
      </c>
      <c r="AW1913" s="13" t="s">
        <v>32</v>
      </c>
      <c r="AX1913" s="13" t="s">
        <v>76</v>
      </c>
      <c r="AY1913" s="232" t="s">
        <v>182</v>
      </c>
    </row>
    <row r="1914" spans="1:65" s="14" customFormat="1">
      <c r="B1914" s="233"/>
      <c r="C1914" s="234"/>
      <c r="D1914" s="223" t="s">
        <v>191</v>
      </c>
      <c r="E1914" s="235" t="s">
        <v>1</v>
      </c>
      <c r="F1914" s="236" t="s">
        <v>3078</v>
      </c>
      <c r="G1914" s="234"/>
      <c r="H1914" s="237">
        <v>10.065000000000001</v>
      </c>
      <c r="I1914" s="238"/>
      <c r="J1914" s="234"/>
      <c r="K1914" s="234"/>
      <c r="L1914" s="239"/>
      <c r="M1914" s="240"/>
      <c r="N1914" s="241"/>
      <c r="O1914" s="241"/>
      <c r="P1914" s="241"/>
      <c r="Q1914" s="241"/>
      <c r="R1914" s="241"/>
      <c r="S1914" s="241"/>
      <c r="T1914" s="242"/>
      <c r="AT1914" s="243" t="s">
        <v>191</v>
      </c>
      <c r="AU1914" s="243" t="s">
        <v>85</v>
      </c>
      <c r="AV1914" s="14" t="s">
        <v>195</v>
      </c>
      <c r="AW1914" s="14" t="s">
        <v>32</v>
      </c>
      <c r="AX1914" s="14" t="s">
        <v>83</v>
      </c>
      <c r="AY1914" s="243" t="s">
        <v>182</v>
      </c>
    </row>
    <row r="1915" spans="1:65" s="2" customFormat="1" ht="16.5" customHeight="1">
      <c r="A1915" s="34"/>
      <c r="B1915" s="35"/>
      <c r="C1915" s="208" t="s">
        <v>3103</v>
      </c>
      <c r="D1915" s="208" t="s">
        <v>184</v>
      </c>
      <c r="E1915" s="209" t="s">
        <v>3104</v>
      </c>
      <c r="F1915" s="210" t="s">
        <v>3105</v>
      </c>
      <c r="G1915" s="211" t="s">
        <v>331</v>
      </c>
      <c r="H1915" s="212">
        <v>10.065</v>
      </c>
      <c r="I1915" s="213"/>
      <c r="J1915" s="214">
        <f>ROUND(I1915*H1915,2)</f>
        <v>0</v>
      </c>
      <c r="K1915" s="210" t="s">
        <v>188</v>
      </c>
      <c r="L1915" s="39"/>
      <c r="M1915" s="215" t="s">
        <v>1</v>
      </c>
      <c r="N1915" s="216" t="s">
        <v>41</v>
      </c>
      <c r="O1915" s="71"/>
      <c r="P1915" s="217">
        <f>O1915*H1915</f>
        <v>0</v>
      </c>
      <c r="Q1915" s="217">
        <v>2.4000000000000001E-4</v>
      </c>
      <c r="R1915" s="217">
        <f>Q1915*H1915</f>
        <v>2.4156E-3</v>
      </c>
      <c r="S1915" s="217">
        <v>0</v>
      </c>
      <c r="T1915" s="218">
        <f>S1915*H1915</f>
        <v>0</v>
      </c>
      <c r="U1915" s="34"/>
      <c r="V1915" s="34"/>
      <c r="W1915" s="34"/>
      <c r="X1915" s="34"/>
      <c r="Y1915" s="34"/>
      <c r="Z1915" s="34"/>
      <c r="AA1915" s="34"/>
      <c r="AB1915" s="34"/>
      <c r="AC1915" s="34"/>
      <c r="AD1915" s="34"/>
      <c r="AE1915" s="34"/>
      <c r="AR1915" s="219" t="s">
        <v>275</v>
      </c>
      <c r="AT1915" s="219" t="s">
        <v>184</v>
      </c>
      <c r="AU1915" s="219" t="s">
        <v>85</v>
      </c>
      <c r="AY1915" s="17" t="s">
        <v>182</v>
      </c>
      <c r="BE1915" s="220">
        <f>IF(N1915="základní",J1915,0)</f>
        <v>0</v>
      </c>
      <c r="BF1915" s="220">
        <f>IF(N1915="snížená",J1915,0)</f>
        <v>0</v>
      </c>
      <c r="BG1915" s="220">
        <f>IF(N1915="zákl. přenesená",J1915,0)</f>
        <v>0</v>
      </c>
      <c r="BH1915" s="220">
        <f>IF(N1915="sníž. přenesená",J1915,0)</f>
        <v>0</v>
      </c>
      <c r="BI1915" s="220">
        <f>IF(N1915="nulová",J1915,0)</f>
        <v>0</v>
      </c>
      <c r="BJ1915" s="17" t="s">
        <v>83</v>
      </c>
      <c r="BK1915" s="220">
        <f>ROUND(I1915*H1915,2)</f>
        <v>0</v>
      </c>
      <c r="BL1915" s="17" t="s">
        <v>275</v>
      </c>
      <c r="BM1915" s="219" t="s">
        <v>3106</v>
      </c>
    </row>
    <row r="1916" spans="1:65" s="2" customFormat="1" ht="16.5" customHeight="1">
      <c r="A1916" s="34"/>
      <c r="B1916" s="35"/>
      <c r="C1916" s="208" t="s">
        <v>3107</v>
      </c>
      <c r="D1916" s="208" t="s">
        <v>184</v>
      </c>
      <c r="E1916" s="209" t="s">
        <v>3108</v>
      </c>
      <c r="F1916" s="210" t="s">
        <v>3109</v>
      </c>
      <c r="G1916" s="211" t="s">
        <v>331</v>
      </c>
      <c r="H1916" s="212">
        <v>30.960999999999999</v>
      </c>
      <c r="I1916" s="213"/>
      <c r="J1916" s="214">
        <f>ROUND(I1916*H1916,2)</f>
        <v>0</v>
      </c>
      <c r="K1916" s="210" t="s">
        <v>188</v>
      </c>
      <c r="L1916" s="39"/>
      <c r="M1916" s="215" t="s">
        <v>1</v>
      </c>
      <c r="N1916" s="216" t="s">
        <v>41</v>
      </c>
      <c r="O1916" s="71"/>
      <c r="P1916" s="217">
        <f>O1916*H1916</f>
        <v>0</v>
      </c>
      <c r="Q1916" s="217">
        <v>2.5000000000000001E-4</v>
      </c>
      <c r="R1916" s="217">
        <f>Q1916*H1916</f>
        <v>7.7402499999999997E-3</v>
      </c>
      <c r="S1916" s="217">
        <v>0</v>
      </c>
      <c r="T1916" s="218">
        <f>S1916*H1916</f>
        <v>0</v>
      </c>
      <c r="U1916" s="34"/>
      <c r="V1916" s="34"/>
      <c r="W1916" s="34"/>
      <c r="X1916" s="34"/>
      <c r="Y1916" s="34"/>
      <c r="Z1916" s="34"/>
      <c r="AA1916" s="34"/>
      <c r="AB1916" s="34"/>
      <c r="AC1916" s="34"/>
      <c r="AD1916" s="34"/>
      <c r="AE1916" s="34"/>
      <c r="AR1916" s="219" t="s">
        <v>275</v>
      </c>
      <c r="AT1916" s="219" t="s">
        <v>184</v>
      </c>
      <c r="AU1916" s="219" t="s">
        <v>85</v>
      </c>
      <c r="AY1916" s="17" t="s">
        <v>182</v>
      </c>
      <c r="BE1916" s="220">
        <f>IF(N1916="základní",J1916,0)</f>
        <v>0</v>
      </c>
      <c r="BF1916" s="220">
        <f>IF(N1916="snížená",J1916,0)</f>
        <v>0</v>
      </c>
      <c r="BG1916" s="220">
        <f>IF(N1916="zákl. přenesená",J1916,0)</f>
        <v>0</v>
      </c>
      <c r="BH1916" s="220">
        <f>IF(N1916="sníž. přenesená",J1916,0)</f>
        <v>0</v>
      </c>
      <c r="BI1916" s="220">
        <f>IF(N1916="nulová",J1916,0)</f>
        <v>0</v>
      </c>
      <c r="BJ1916" s="17" t="s">
        <v>83</v>
      </c>
      <c r="BK1916" s="220">
        <f>ROUND(I1916*H1916,2)</f>
        <v>0</v>
      </c>
      <c r="BL1916" s="17" t="s">
        <v>275</v>
      </c>
      <c r="BM1916" s="219" t="s">
        <v>3110</v>
      </c>
    </row>
    <row r="1917" spans="1:65" s="13" customFormat="1">
      <c r="B1917" s="221"/>
      <c r="C1917" s="222"/>
      <c r="D1917" s="223" t="s">
        <v>191</v>
      </c>
      <c r="E1917" s="224" t="s">
        <v>1</v>
      </c>
      <c r="F1917" s="225" t="s">
        <v>3111</v>
      </c>
      <c r="G1917" s="222"/>
      <c r="H1917" s="226">
        <v>13.177</v>
      </c>
      <c r="I1917" s="227"/>
      <c r="J1917" s="222"/>
      <c r="K1917" s="222"/>
      <c r="L1917" s="228"/>
      <c r="M1917" s="229"/>
      <c r="N1917" s="230"/>
      <c r="O1917" s="230"/>
      <c r="P1917" s="230"/>
      <c r="Q1917" s="230"/>
      <c r="R1917" s="230"/>
      <c r="S1917" s="230"/>
      <c r="T1917" s="231"/>
      <c r="AT1917" s="232" t="s">
        <v>191</v>
      </c>
      <c r="AU1917" s="232" t="s">
        <v>85</v>
      </c>
      <c r="AV1917" s="13" t="s">
        <v>85</v>
      </c>
      <c r="AW1917" s="13" t="s">
        <v>32</v>
      </c>
      <c r="AX1917" s="13" t="s">
        <v>76</v>
      </c>
      <c r="AY1917" s="232" t="s">
        <v>182</v>
      </c>
    </row>
    <row r="1918" spans="1:65" s="13" customFormat="1">
      <c r="B1918" s="221"/>
      <c r="C1918" s="222"/>
      <c r="D1918" s="223" t="s">
        <v>191</v>
      </c>
      <c r="E1918" s="224" t="s">
        <v>1</v>
      </c>
      <c r="F1918" s="225" t="s">
        <v>3112</v>
      </c>
      <c r="G1918" s="222"/>
      <c r="H1918" s="226">
        <v>17.783999999999999</v>
      </c>
      <c r="I1918" s="227"/>
      <c r="J1918" s="222"/>
      <c r="K1918" s="222"/>
      <c r="L1918" s="228"/>
      <c r="M1918" s="229"/>
      <c r="N1918" s="230"/>
      <c r="O1918" s="230"/>
      <c r="P1918" s="230"/>
      <c r="Q1918" s="230"/>
      <c r="R1918" s="230"/>
      <c r="S1918" s="230"/>
      <c r="T1918" s="231"/>
      <c r="AT1918" s="232" t="s">
        <v>191</v>
      </c>
      <c r="AU1918" s="232" t="s">
        <v>85</v>
      </c>
      <c r="AV1918" s="13" t="s">
        <v>85</v>
      </c>
      <c r="AW1918" s="13" t="s">
        <v>32</v>
      </c>
      <c r="AX1918" s="13" t="s">
        <v>76</v>
      </c>
      <c r="AY1918" s="232" t="s">
        <v>182</v>
      </c>
    </row>
    <row r="1919" spans="1:65" s="15" customFormat="1">
      <c r="B1919" s="244"/>
      <c r="C1919" s="245"/>
      <c r="D1919" s="223" t="s">
        <v>191</v>
      </c>
      <c r="E1919" s="246" t="s">
        <v>1</v>
      </c>
      <c r="F1919" s="247" t="s">
        <v>202</v>
      </c>
      <c r="G1919" s="245"/>
      <c r="H1919" s="248">
        <v>30.960999999999999</v>
      </c>
      <c r="I1919" s="249"/>
      <c r="J1919" s="245"/>
      <c r="K1919" s="245"/>
      <c r="L1919" s="250"/>
      <c r="M1919" s="251"/>
      <c r="N1919" s="252"/>
      <c r="O1919" s="252"/>
      <c r="P1919" s="252"/>
      <c r="Q1919" s="252"/>
      <c r="R1919" s="252"/>
      <c r="S1919" s="252"/>
      <c r="T1919" s="253"/>
      <c r="AT1919" s="254" t="s">
        <v>191</v>
      </c>
      <c r="AU1919" s="254" t="s">
        <v>85</v>
      </c>
      <c r="AV1919" s="15" t="s">
        <v>189</v>
      </c>
      <c r="AW1919" s="15" t="s">
        <v>32</v>
      </c>
      <c r="AX1919" s="15" t="s">
        <v>83</v>
      </c>
      <c r="AY1919" s="254" t="s">
        <v>182</v>
      </c>
    </row>
    <row r="1920" spans="1:65" s="2" customFormat="1" ht="16.5" customHeight="1">
      <c r="A1920" s="34"/>
      <c r="B1920" s="35"/>
      <c r="C1920" s="208" t="s">
        <v>3113</v>
      </c>
      <c r="D1920" s="208" t="s">
        <v>184</v>
      </c>
      <c r="E1920" s="209" t="s">
        <v>3114</v>
      </c>
      <c r="F1920" s="210" t="s">
        <v>3115</v>
      </c>
      <c r="G1920" s="211" t="s">
        <v>331</v>
      </c>
      <c r="H1920" s="212">
        <v>15.48</v>
      </c>
      <c r="I1920" s="213"/>
      <c r="J1920" s="214">
        <f>ROUND(I1920*H1920,2)</f>
        <v>0</v>
      </c>
      <c r="K1920" s="210" t="s">
        <v>188</v>
      </c>
      <c r="L1920" s="39"/>
      <c r="M1920" s="215" t="s">
        <v>1</v>
      </c>
      <c r="N1920" s="216" t="s">
        <v>41</v>
      </c>
      <c r="O1920" s="71"/>
      <c r="P1920" s="217">
        <f>O1920*H1920</f>
        <v>0</v>
      </c>
      <c r="Q1920" s="217">
        <v>3.5000000000000001E-3</v>
      </c>
      <c r="R1920" s="217">
        <f>Q1920*H1920</f>
        <v>5.4180000000000006E-2</v>
      </c>
      <c r="S1920" s="217">
        <v>0</v>
      </c>
      <c r="T1920" s="218">
        <f>S1920*H1920</f>
        <v>0</v>
      </c>
      <c r="U1920" s="34"/>
      <c r="V1920" s="34"/>
      <c r="W1920" s="34"/>
      <c r="X1920" s="34"/>
      <c r="Y1920" s="34"/>
      <c r="Z1920" s="34"/>
      <c r="AA1920" s="34"/>
      <c r="AB1920" s="34"/>
      <c r="AC1920" s="34"/>
      <c r="AD1920" s="34"/>
      <c r="AE1920" s="34"/>
      <c r="AR1920" s="219" t="s">
        <v>275</v>
      </c>
      <c r="AT1920" s="219" t="s">
        <v>184</v>
      </c>
      <c r="AU1920" s="219" t="s">
        <v>85</v>
      </c>
      <c r="AY1920" s="17" t="s">
        <v>182</v>
      </c>
      <c r="BE1920" s="220">
        <f>IF(N1920="základní",J1920,0)</f>
        <v>0</v>
      </c>
      <c r="BF1920" s="220">
        <f>IF(N1920="snížená",J1920,0)</f>
        <v>0</v>
      </c>
      <c r="BG1920" s="220">
        <f>IF(N1920="zákl. přenesená",J1920,0)</f>
        <v>0</v>
      </c>
      <c r="BH1920" s="220">
        <f>IF(N1920="sníž. přenesená",J1920,0)</f>
        <v>0</v>
      </c>
      <c r="BI1920" s="220">
        <f>IF(N1920="nulová",J1920,0)</f>
        <v>0</v>
      </c>
      <c r="BJ1920" s="17" t="s">
        <v>83</v>
      </c>
      <c r="BK1920" s="220">
        <f>ROUND(I1920*H1920,2)</f>
        <v>0</v>
      </c>
      <c r="BL1920" s="17" t="s">
        <v>275</v>
      </c>
      <c r="BM1920" s="219" t="s">
        <v>3116</v>
      </c>
    </row>
    <row r="1921" spans="1:65" s="13" customFormat="1">
      <c r="B1921" s="221"/>
      <c r="C1921" s="222"/>
      <c r="D1921" s="223" t="s">
        <v>191</v>
      </c>
      <c r="E1921" s="224" t="s">
        <v>1</v>
      </c>
      <c r="F1921" s="225" t="s">
        <v>3117</v>
      </c>
      <c r="G1921" s="222"/>
      <c r="H1921" s="226">
        <v>6.5880000000000001</v>
      </c>
      <c r="I1921" s="227"/>
      <c r="J1921" s="222"/>
      <c r="K1921" s="222"/>
      <c r="L1921" s="228"/>
      <c r="M1921" s="229"/>
      <c r="N1921" s="230"/>
      <c r="O1921" s="230"/>
      <c r="P1921" s="230"/>
      <c r="Q1921" s="230"/>
      <c r="R1921" s="230"/>
      <c r="S1921" s="230"/>
      <c r="T1921" s="231"/>
      <c r="AT1921" s="232" t="s">
        <v>191</v>
      </c>
      <c r="AU1921" s="232" t="s">
        <v>85</v>
      </c>
      <c r="AV1921" s="13" t="s">
        <v>85</v>
      </c>
      <c r="AW1921" s="13" t="s">
        <v>32</v>
      </c>
      <c r="AX1921" s="13" t="s">
        <v>76</v>
      </c>
      <c r="AY1921" s="232" t="s">
        <v>182</v>
      </c>
    </row>
    <row r="1922" spans="1:65" s="13" customFormat="1">
      <c r="B1922" s="221"/>
      <c r="C1922" s="222"/>
      <c r="D1922" s="223" t="s">
        <v>191</v>
      </c>
      <c r="E1922" s="224" t="s">
        <v>1</v>
      </c>
      <c r="F1922" s="225" t="s">
        <v>3118</v>
      </c>
      <c r="G1922" s="222"/>
      <c r="H1922" s="226">
        <v>8.8919999999999995</v>
      </c>
      <c r="I1922" s="227"/>
      <c r="J1922" s="222"/>
      <c r="K1922" s="222"/>
      <c r="L1922" s="228"/>
      <c r="M1922" s="229"/>
      <c r="N1922" s="230"/>
      <c r="O1922" s="230"/>
      <c r="P1922" s="230"/>
      <c r="Q1922" s="230"/>
      <c r="R1922" s="230"/>
      <c r="S1922" s="230"/>
      <c r="T1922" s="231"/>
      <c r="AT1922" s="232" t="s">
        <v>191</v>
      </c>
      <c r="AU1922" s="232" t="s">
        <v>85</v>
      </c>
      <c r="AV1922" s="13" t="s">
        <v>85</v>
      </c>
      <c r="AW1922" s="13" t="s">
        <v>32</v>
      </c>
      <c r="AX1922" s="13" t="s">
        <v>76</v>
      </c>
      <c r="AY1922" s="232" t="s">
        <v>182</v>
      </c>
    </row>
    <row r="1923" spans="1:65" s="15" customFormat="1">
      <c r="B1923" s="244"/>
      <c r="C1923" s="245"/>
      <c r="D1923" s="223" t="s">
        <v>191</v>
      </c>
      <c r="E1923" s="246" t="s">
        <v>1</v>
      </c>
      <c r="F1923" s="247" t="s">
        <v>202</v>
      </c>
      <c r="G1923" s="245"/>
      <c r="H1923" s="248">
        <v>15.48</v>
      </c>
      <c r="I1923" s="249"/>
      <c r="J1923" s="245"/>
      <c r="K1923" s="245"/>
      <c r="L1923" s="250"/>
      <c r="M1923" s="251"/>
      <c r="N1923" s="252"/>
      <c r="O1923" s="252"/>
      <c r="P1923" s="252"/>
      <c r="Q1923" s="252"/>
      <c r="R1923" s="252"/>
      <c r="S1923" s="252"/>
      <c r="T1923" s="253"/>
      <c r="AT1923" s="254" t="s">
        <v>191</v>
      </c>
      <c r="AU1923" s="254" t="s">
        <v>85</v>
      </c>
      <c r="AV1923" s="15" t="s">
        <v>189</v>
      </c>
      <c r="AW1923" s="15" t="s">
        <v>32</v>
      </c>
      <c r="AX1923" s="15" t="s">
        <v>83</v>
      </c>
      <c r="AY1923" s="254" t="s">
        <v>182</v>
      </c>
    </row>
    <row r="1924" spans="1:65" s="2" customFormat="1" ht="21.75" customHeight="1">
      <c r="A1924" s="34"/>
      <c r="B1924" s="35"/>
      <c r="C1924" s="208" t="s">
        <v>3119</v>
      </c>
      <c r="D1924" s="208" t="s">
        <v>184</v>
      </c>
      <c r="E1924" s="209" t="s">
        <v>3120</v>
      </c>
      <c r="F1924" s="210" t="s">
        <v>3121</v>
      </c>
      <c r="G1924" s="211" t="s">
        <v>2480</v>
      </c>
      <c r="H1924" s="212">
        <v>34.42</v>
      </c>
      <c r="I1924" s="213"/>
      <c r="J1924" s="214">
        <f>ROUND(I1924*H1924,2)</f>
        <v>0</v>
      </c>
      <c r="K1924" s="210" t="s">
        <v>1</v>
      </c>
      <c r="L1924" s="39"/>
      <c r="M1924" s="215" t="s">
        <v>1</v>
      </c>
      <c r="N1924" s="216" t="s">
        <v>41</v>
      </c>
      <c r="O1924" s="71"/>
      <c r="P1924" s="217">
        <f>O1924*H1924</f>
        <v>0</v>
      </c>
      <c r="Q1924" s="217">
        <v>8.0000000000000007E-5</v>
      </c>
      <c r="R1924" s="217">
        <f>Q1924*H1924</f>
        <v>2.7536000000000001E-3</v>
      </c>
      <c r="S1924" s="217">
        <v>0</v>
      </c>
      <c r="T1924" s="218">
        <f>S1924*H1924</f>
        <v>0</v>
      </c>
      <c r="U1924" s="34"/>
      <c r="V1924" s="34"/>
      <c r="W1924" s="34"/>
      <c r="X1924" s="34"/>
      <c r="Y1924" s="34"/>
      <c r="Z1924" s="34"/>
      <c r="AA1924" s="34"/>
      <c r="AB1924" s="34"/>
      <c r="AC1924" s="34"/>
      <c r="AD1924" s="34"/>
      <c r="AE1924" s="34"/>
      <c r="AR1924" s="219" t="s">
        <v>275</v>
      </c>
      <c r="AT1924" s="219" t="s">
        <v>184</v>
      </c>
      <c r="AU1924" s="219" t="s">
        <v>85</v>
      </c>
      <c r="AY1924" s="17" t="s">
        <v>182</v>
      </c>
      <c r="BE1924" s="220">
        <f>IF(N1924="základní",J1924,0)</f>
        <v>0</v>
      </c>
      <c r="BF1924" s="220">
        <f>IF(N1924="snížená",J1924,0)</f>
        <v>0</v>
      </c>
      <c r="BG1924" s="220">
        <f>IF(N1924="zákl. přenesená",J1924,0)</f>
        <v>0</v>
      </c>
      <c r="BH1924" s="220">
        <f>IF(N1924="sníž. přenesená",J1924,0)</f>
        <v>0</v>
      </c>
      <c r="BI1924" s="220">
        <f>IF(N1924="nulová",J1924,0)</f>
        <v>0</v>
      </c>
      <c r="BJ1924" s="17" t="s">
        <v>83</v>
      </c>
      <c r="BK1924" s="220">
        <f>ROUND(I1924*H1924,2)</f>
        <v>0</v>
      </c>
      <c r="BL1924" s="17" t="s">
        <v>275</v>
      </c>
      <c r="BM1924" s="219" t="s">
        <v>3122</v>
      </c>
    </row>
    <row r="1925" spans="1:65" s="13" customFormat="1">
      <c r="B1925" s="221"/>
      <c r="C1925" s="222"/>
      <c r="D1925" s="223" t="s">
        <v>191</v>
      </c>
      <c r="E1925" s="224" t="s">
        <v>1</v>
      </c>
      <c r="F1925" s="225" t="s">
        <v>3123</v>
      </c>
      <c r="G1925" s="222"/>
      <c r="H1925" s="226">
        <v>14.04</v>
      </c>
      <c r="I1925" s="227"/>
      <c r="J1925" s="222"/>
      <c r="K1925" s="222"/>
      <c r="L1925" s="228"/>
      <c r="M1925" s="229"/>
      <c r="N1925" s="230"/>
      <c r="O1925" s="230"/>
      <c r="P1925" s="230"/>
      <c r="Q1925" s="230"/>
      <c r="R1925" s="230"/>
      <c r="S1925" s="230"/>
      <c r="T1925" s="231"/>
      <c r="AT1925" s="232" t="s">
        <v>191</v>
      </c>
      <c r="AU1925" s="232" t="s">
        <v>85</v>
      </c>
      <c r="AV1925" s="13" t="s">
        <v>85</v>
      </c>
      <c r="AW1925" s="13" t="s">
        <v>32</v>
      </c>
      <c r="AX1925" s="13" t="s">
        <v>76</v>
      </c>
      <c r="AY1925" s="232" t="s">
        <v>182</v>
      </c>
    </row>
    <row r="1926" spans="1:65" s="13" customFormat="1">
      <c r="B1926" s="221"/>
      <c r="C1926" s="222"/>
      <c r="D1926" s="223" t="s">
        <v>191</v>
      </c>
      <c r="E1926" s="224" t="s">
        <v>1</v>
      </c>
      <c r="F1926" s="225" t="s">
        <v>3124</v>
      </c>
      <c r="G1926" s="222"/>
      <c r="H1926" s="226">
        <v>20.38</v>
      </c>
      <c r="I1926" s="227"/>
      <c r="J1926" s="222"/>
      <c r="K1926" s="222"/>
      <c r="L1926" s="228"/>
      <c r="M1926" s="229"/>
      <c r="N1926" s="230"/>
      <c r="O1926" s="230"/>
      <c r="P1926" s="230"/>
      <c r="Q1926" s="230"/>
      <c r="R1926" s="230"/>
      <c r="S1926" s="230"/>
      <c r="T1926" s="231"/>
      <c r="AT1926" s="232" t="s">
        <v>191</v>
      </c>
      <c r="AU1926" s="232" t="s">
        <v>85</v>
      </c>
      <c r="AV1926" s="13" t="s">
        <v>85</v>
      </c>
      <c r="AW1926" s="13" t="s">
        <v>32</v>
      </c>
      <c r="AX1926" s="13" t="s">
        <v>76</v>
      </c>
      <c r="AY1926" s="232" t="s">
        <v>182</v>
      </c>
    </row>
    <row r="1927" spans="1:65" s="15" customFormat="1">
      <c r="B1927" s="244"/>
      <c r="C1927" s="245"/>
      <c r="D1927" s="223" t="s">
        <v>191</v>
      </c>
      <c r="E1927" s="246" t="s">
        <v>1</v>
      </c>
      <c r="F1927" s="247" t="s">
        <v>202</v>
      </c>
      <c r="G1927" s="245"/>
      <c r="H1927" s="248">
        <v>34.42</v>
      </c>
      <c r="I1927" s="249"/>
      <c r="J1927" s="245"/>
      <c r="K1927" s="245"/>
      <c r="L1927" s="250"/>
      <c r="M1927" s="251"/>
      <c r="N1927" s="252"/>
      <c r="O1927" s="252"/>
      <c r="P1927" s="252"/>
      <c r="Q1927" s="252"/>
      <c r="R1927" s="252"/>
      <c r="S1927" s="252"/>
      <c r="T1927" s="253"/>
      <c r="AT1927" s="254" t="s">
        <v>191</v>
      </c>
      <c r="AU1927" s="254" t="s">
        <v>85</v>
      </c>
      <c r="AV1927" s="15" t="s">
        <v>189</v>
      </c>
      <c r="AW1927" s="15" t="s">
        <v>32</v>
      </c>
      <c r="AX1927" s="15" t="s">
        <v>83</v>
      </c>
      <c r="AY1927" s="254" t="s">
        <v>182</v>
      </c>
    </row>
    <row r="1928" spans="1:65" s="2" customFormat="1" ht="16.5" customHeight="1">
      <c r="A1928" s="34"/>
      <c r="B1928" s="35"/>
      <c r="C1928" s="208" t="s">
        <v>3125</v>
      </c>
      <c r="D1928" s="208" t="s">
        <v>184</v>
      </c>
      <c r="E1928" s="209" t="s">
        <v>3126</v>
      </c>
      <c r="F1928" s="210" t="s">
        <v>3127</v>
      </c>
      <c r="G1928" s="211" t="s">
        <v>301</v>
      </c>
      <c r="H1928" s="212">
        <v>0.13900000000000001</v>
      </c>
      <c r="I1928" s="213"/>
      <c r="J1928" s="214">
        <f>ROUND(I1928*H1928,2)</f>
        <v>0</v>
      </c>
      <c r="K1928" s="210" t="s">
        <v>188</v>
      </c>
      <c r="L1928" s="39"/>
      <c r="M1928" s="215" t="s">
        <v>1</v>
      </c>
      <c r="N1928" s="216" t="s">
        <v>41</v>
      </c>
      <c r="O1928" s="71"/>
      <c r="P1928" s="217">
        <f>O1928*H1928</f>
        <v>0</v>
      </c>
      <c r="Q1928" s="217">
        <v>0</v>
      </c>
      <c r="R1928" s="217">
        <f>Q1928*H1928</f>
        <v>0</v>
      </c>
      <c r="S1928" s="217">
        <v>0</v>
      </c>
      <c r="T1928" s="218">
        <f>S1928*H1928</f>
        <v>0</v>
      </c>
      <c r="U1928" s="34"/>
      <c r="V1928" s="34"/>
      <c r="W1928" s="34"/>
      <c r="X1928" s="34"/>
      <c r="Y1928" s="34"/>
      <c r="Z1928" s="34"/>
      <c r="AA1928" s="34"/>
      <c r="AB1928" s="34"/>
      <c r="AC1928" s="34"/>
      <c r="AD1928" s="34"/>
      <c r="AE1928" s="34"/>
      <c r="AR1928" s="219" t="s">
        <v>275</v>
      </c>
      <c r="AT1928" s="219" t="s">
        <v>184</v>
      </c>
      <c r="AU1928" s="219" t="s">
        <v>85</v>
      </c>
      <c r="AY1928" s="17" t="s">
        <v>182</v>
      </c>
      <c r="BE1928" s="220">
        <f>IF(N1928="základní",J1928,0)</f>
        <v>0</v>
      </c>
      <c r="BF1928" s="220">
        <f>IF(N1928="snížená",J1928,0)</f>
        <v>0</v>
      </c>
      <c r="BG1928" s="220">
        <f>IF(N1928="zákl. přenesená",J1928,0)</f>
        <v>0</v>
      </c>
      <c r="BH1928" s="220">
        <f>IF(N1928="sníž. přenesená",J1928,0)</f>
        <v>0</v>
      </c>
      <c r="BI1928" s="220">
        <f>IF(N1928="nulová",J1928,0)</f>
        <v>0</v>
      </c>
      <c r="BJ1928" s="17" t="s">
        <v>83</v>
      </c>
      <c r="BK1928" s="220">
        <f>ROUND(I1928*H1928,2)</f>
        <v>0</v>
      </c>
      <c r="BL1928" s="17" t="s">
        <v>275</v>
      </c>
      <c r="BM1928" s="219" t="s">
        <v>3128</v>
      </c>
    </row>
    <row r="1929" spans="1:65" s="2" customFormat="1" ht="16.5" customHeight="1">
      <c r="A1929" s="34"/>
      <c r="B1929" s="35"/>
      <c r="C1929" s="208" t="s">
        <v>3129</v>
      </c>
      <c r="D1929" s="208" t="s">
        <v>184</v>
      </c>
      <c r="E1929" s="209" t="s">
        <v>3130</v>
      </c>
      <c r="F1929" s="210" t="s">
        <v>3131</v>
      </c>
      <c r="G1929" s="211" t="s">
        <v>301</v>
      </c>
      <c r="H1929" s="212">
        <v>0.13900000000000001</v>
      </c>
      <c r="I1929" s="213"/>
      <c r="J1929" s="214">
        <f>ROUND(I1929*H1929,2)</f>
        <v>0</v>
      </c>
      <c r="K1929" s="210" t="s">
        <v>188</v>
      </c>
      <c r="L1929" s="39"/>
      <c r="M1929" s="215" t="s">
        <v>1</v>
      </c>
      <c r="N1929" s="216" t="s">
        <v>41</v>
      </c>
      <c r="O1929" s="71"/>
      <c r="P1929" s="217">
        <f>O1929*H1929</f>
        <v>0</v>
      </c>
      <c r="Q1929" s="217">
        <v>0</v>
      </c>
      <c r="R1929" s="217">
        <f>Q1929*H1929</f>
        <v>0</v>
      </c>
      <c r="S1929" s="217">
        <v>0</v>
      </c>
      <c r="T1929" s="218">
        <f>S1929*H1929</f>
        <v>0</v>
      </c>
      <c r="U1929" s="34"/>
      <c r="V1929" s="34"/>
      <c r="W1929" s="34"/>
      <c r="X1929" s="34"/>
      <c r="Y1929" s="34"/>
      <c r="Z1929" s="34"/>
      <c r="AA1929" s="34"/>
      <c r="AB1929" s="34"/>
      <c r="AC1929" s="34"/>
      <c r="AD1929" s="34"/>
      <c r="AE1929" s="34"/>
      <c r="AR1929" s="219" t="s">
        <v>275</v>
      </c>
      <c r="AT1929" s="219" t="s">
        <v>184</v>
      </c>
      <c r="AU1929" s="219" t="s">
        <v>85</v>
      </c>
      <c r="AY1929" s="17" t="s">
        <v>182</v>
      </c>
      <c r="BE1929" s="220">
        <f>IF(N1929="základní",J1929,0)</f>
        <v>0</v>
      </c>
      <c r="BF1929" s="220">
        <f>IF(N1929="snížená",J1929,0)</f>
        <v>0</v>
      </c>
      <c r="BG1929" s="220">
        <f>IF(N1929="zákl. přenesená",J1929,0)</f>
        <v>0</v>
      </c>
      <c r="BH1929" s="220">
        <f>IF(N1929="sníž. přenesená",J1929,0)</f>
        <v>0</v>
      </c>
      <c r="BI1929" s="220">
        <f>IF(N1929="nulová",J1929,0)</f>
        <v>0</v>
      </c>
      <c r="BJ1929" s="17" t="s">
        <v>83</v>
      </c>
      <c r="BK1929" s="220">
        <f>ROUND(I1929*H1929,2)</f>
        <v>0</v>
      </c>
      <c r="BL1929" s="17" t="s">
        <v>275</v>
      </c>
      <c r="BM1929" s="219" t="s">
        <v>3132</v>
      </c>
    </row>
    <row r="1930" spans="1:65" s="12" customFormat="1" ht="22.9" customHeight="1">
      <c r="B1930" s="192"/>
      <c r="C1930" s="193"/>
      <c r="D1930" s="194" t="s">
        <v>75</v>
      </c>
      <c r="E1930" s="206" t="s">
        <v>3133</v>
      </c>
      <c r="F1930" s="206" t="s">
        <v>3134</v>
      </c>
      <c r="G1930" s="193"/>
      <c r="H1930" s="193"/>
      <c r="I1930" s="196"/>
      <c r="J1930" s="207">
        <f>BK1930</f>
        <v>0</v>
      </c>
      <c r="K1930" s="193"/>
      <c r="L1930" s="198"/>
      <c r="M1930" s="199"/>
      <c r="N1930" s="200"/>
      <c r="O1930" s="200"/>
      <c r="P1930" s="201">
        <f>SUM(P1931:P2019)</f>
        <v>0</v>
      </c>
      <c r="Q1930" s="200"/>
      <c r="R1930" s="201">
        <f>SUM(R1931:R2019)</f>
        <v>7.1971350000000003</v>
      </c>
      <c r="S1930" s="200"/>
      <c r="T1930" s="202">
        <f>SUM(T1931:T2019)</f>
        <v>0</v>
      </c>
      <c r="AR1930" s="203" t="s">
        <v>85</v>
      </c>
      <c r="AT1930" s="204" t="s">
        <v>75</v>
      </c>
      <c r="AU1930" s="204" t="s">
        <v>83</v>
      </c>
      <c r="AY1930" s="203" t="s">
        <v>182</v>
      </c>
      <c r="BK1930" s="205">
        <f>SUM(BK1931:BK2019)</f>
        <v>0</v>
      </c>
    </row>
    <row r="1931" spans="1:65" s="2" customFormat="1" ht="16.5" customHeight="1">
      <c r="A1931" s="34"/>
      <c r="B1931" s="35"/>
      <c r="C1931" s="208" t="s">
        <v>3135</v>
      </c>
      <c r="D1931" s="208" t="s">
        <v>184</v>
      </c>
      <c r="E1931" s="209" t="s">
        <v>3136</v>
      </c>
      <c r="F1931" s="210" t="s">
        <v>3137</v>
      </c>
      <c r="G1931" s="211" t="s">
        <v>331</v>
      </c>
      <c r="H1931" s="212">
        <v>342.50700000000001</v>
      </c>
      <c r="I1931" s="213"/>
      <c r="J1931" s="214">
        <f>ROUND(I1931*H1931,2)</f>
        <v>0</v>
      </c>
      <c r="K1931" s="210" t="s">
        <v>188</v>
      </c>
      <c r="L1931" s="39"/>
      <c r="M1931" s="215" t="s">
        <v>1</v>
      </c>
      <c r="N1931" s="216" t="s">
        <v>41</v>
      </c>
      <c r="O1931" s="71"/>
      <c r="P1931" s="217">
        <f>O1931*H1931</f>
        <v>0</v>
      </c>
      <c r="Q1931" s="217">
        <v>2.9999999999999997E-4</v>
      </c>
      <c r="R1931" s="217">
        <f>Q1931*H1931</f>
        <v>0.1027521</v>
      </c>
      <c r="S1931" s="217">
        <v>0</v>
      </c>
      <c r="T1931" s="218">
        <f>S1931*H1931</f>
        <v>0</v>
      </c>
      <c r="U1931" s="34"/>
      <c r="V1931" s="34"/>
      <c r="W1931" s="34"/>
      <c r="X1931" s="34"/>
      <c r="Y1931" s="34"/>
      <c r="Z1931" s="34"/>
      <c r="AA1931" s="34"/>
      <c r="AB1931" s="34"/>
      <c r="AC1931" s="34"/>
      <c r="AD1931" s="34"/>
      <c r="AE1931" s="34"/>
      <c r="AR1931" s="219" t="s">
        <v>275</v>
      </c>
      <c r="AT1931" s="219" t="s">
        <v>184</v>
      </c>
      <c r="AU1931" s="219" t="s">
        <v>85</v>
      </c>
      <c r="AY1931" s="17" t="s">
        <v>182</v>
      </c>
      <c r="BE1931" s="220">
        <f>IF(N1931="základní",J1931,0)</f>
        <v>0</v>
      </c>
      <c r="BF1931" s="220">
        <f>IF(N1931="snížená",J1931,0)</f>
        <v>0</v>
      </c>
      <c r="BG1931" s="220">
        <f>IF(N1931="zákl. přenesená",J1931,0)</f>
        <v>0</v>
      </c>
      <c r="BH1931" s="220">
        <f>IF(N1931="sníž. přenesená",J1931,0)</f>
        <v>0</v>
      </c>
      <c r="BI1931" s="220">
        <f>IF(N1931="nulová",J1931,0)</f>
        <v>0</v>
      </c>
      <c r="BJ1931" s="17" t="s">
        <v>83</v>
      </c>
      <c r="BK1931" s="220">
        <f>ROUND(I1931*H1931,2)</f>
        <v>0</v>
      </c>
      <c r="BL1931" s="17" t="s">
        <v>275</v>
      </c>
      <c r="BM1931" s="219" t="s">
        <v>3138</v>
      </c>
    </row>
    <row r="1932" spans="1:65" s="13" customFormat="1">
      <c r="B1932" s="221"/>
      <c r="C1932" s="222"/>
      <c r="D1932" s="223" t="s">
        <v>191</v>
      </c>
      <c r="E1932" s="224" t="s">
        <v>1</v>
      </c>
      <c r="F1932" s="225" t="s">
        <v>3139</v>
      </c>
      <c r="G1932" s="222"/>
      <c r="H1932" s="226">
        <v>74.891999999999996</v>
      </c>
      <c r="I1932" s="227"/>
      <c r="J1932" s="222"/>
      <c r="K1932" s="222"/>
      <c r="L1932" s="228"/>
      <c r="M1932" s="229"/>
      <c r="N1932" s="230"/>
      <c r="O1932" s="230"/>
      <c r="P1932" s="230"/>
      <c r="Q1932" s="230"/>
      <c r="R1932" s="230"/>
      <c r="S1932" s="230"/>
      <c r="T1932" s="231"/>
      <c r="AT1932" s="232" t="s">
        <v>191</v>
      </c>
      <c r="AU1932" s="232" t="s">
        <v>85</v>
      </c>
      <c r="AV1932" s="13" t="s">
        <v>85</v>
      </c>
      <c r="AW1932" s="13" t="s">
        <v>32</v>
      </c>
      <c r="AX1932" s="13" t="s">
        <v>76</v>
      </c>
      <c r="AY1932" s="232" t="s">
        <v>182</v>
      </c>
    </row>
    <row r="1933" spans="1:65" s="13" customFormat="1">
      <c r="B1933" s="221"/>
      <c r="C1933" s="222"/>
      <c r="D1933" s="223" t="s">
        <v>191</v>
      </c>
      <c r="E1933" s="224" t="s">
        <v>1</v>
      </c>
      <c r="F1933" s="225" t="s">
        <v>3140</v>
      </c>
      <c r="G1933" s="222"/>
      <c r="H1933" s="226">
        <v>16.975000000000001</v>
      </c>
      <c r="I1933" s="227"/>
      <c r="J1933" s="222"/>
      <c r="K1933" s="222"/>
      <c r="L1933" s="228"/>
      <c r="M1933" s="229"/>
      <c r="N1933" s="230"/>
      <c r="O1933" s="230"/>
      <c r="P1933" s="230"/>
      <c r="Q1933" s="230"/>
      <c r="R1933" s="230"/>
      <c r="S1933" s="230"/>
      <c r="T1933" s="231"/>
      <c r="AT1933" s="232" t="s">
        <v>191</v>
      </c>
      <c r="AU1933" s="232" t="s">
        <v>85</v>
      </c>
      <c r="AV1933" s="13" t="s">
        <v>85</v>
      </c>
      <c r="AW1933" s="13" t="s">
        <v>32</v>
      </c>
      <c r="AX1933" s="13" t="s">
        <v>76</v>
      </c>
      <c r="AY1933" s="232" t="s">
        <v>182</v>
      </c>
    </row>
    <row r="1934" spans="1:65" s="13" customFormat="1">
      <c r="B1934" s="221"/>
      <c r="C1934" s="222"/>
      <c r="D1934" s="223" t="s">
        <v>191</v>
      </c>
      <c r="E1934" s="224" t="s">
        <v>1</v>
      </c>
      <c r="F1934" s="225" t="s">
        <v>3141</v>
      </c>
      <c r="G1934" s="222"/>
      <c r="H1934" s="226">
        <v>11.3</v>
      </c>
      <c r="I1934" s="227"/>
      <c r="J1934" s="222"/>
      <c r="K1934" s="222"/>
      <c r="L1934" s="228"/>
      <c r="M1934" s="229"/>
      <c r="N1934" s="230"/>
      <c r="O1934" s="230"/>
      <c r="P1934" s="230"/>
      <c r="Q1934" s="230"/>
      <c r="R1934" s="230"/>
      <c r="S1934" s="230"/>
      <c r="T1934" s="231"/>
      <c r="AT1934" s="232" t="s">
        <v>191</v>
      </c>
      <c r="AU1934" s="232" t="s">
        <v>85</v>
      </c>
      <c r="AV1934" s="13" t="s">
        <v>85</v>
      </c>
      <c r="AW1934" s="13" t="s">
        <v>32</v>
      </c>
      <c r="AX1934" s="13" t="s">
        <v>76</v>
      </c>
      <c r="AY1934" s="232" t="s">
        <v>182</v>
      </c>
    </row>
    <row r="1935" spans="1:65" s="14" customFormat="1">
      <c r="B1935" s="233"/>
      <c r="C1935" s="234"/>
      <c r="D1935" s="223" t="s">
        <v>191</v>
      </c>
      <c r="E1935" s="235" t="s">
        <v>1</v>
      </c>
      <c r="F1935" s="236" t="s">
        <v>541</v>
      </c>
      <c r="G1935" s="234"/>
      <c r="H1935" s="237">
        <v>103.16699999999999</v>
      </c>
      <c r="I1935" s="238"/>
      <c r="J1935" s="234"/>
      <c r="K1935" s="234"/>
      <c r="L1935" s="239"/>
      <c r="M1935" s="240"/>
      <c r="N1935" s="241"/>
      <c r="O1935" s="241"/>
      <c r="P1935" s="241"/>
      <c r="Q1935" s="241"/>
      <c r="R1935" s="241"/>
      <c r="S1935" s="241"/>
      <c r="T1935" s="242"/>
      <c r="AT1935" s="243" t="s">
        <v>191</v>
      </c>
      <c r="AU1935" s="243" t="s">
        <v>85</v>
      </c>
      <c r="AV1935" s="14" t="s">
        <v>195</v>
      </c>
      <c r="AW1935" s="14" t="s">
        <v>32</v>
      </c>
      <c r="AX1935" s="14" t="s">
        <v>76</v>
      </c>
      <c r="AY1935" s="243" t="s">
        <v>182</v>
      </c>
    </row>
    <row r="1936" spans="1:65" s="13" customFormat="1">
      <c r="B1936" s="221"/>
      <c r="C1936" s="222"/>
      <c r="D1936" s="223" t="s">
        <v>191</v>
      </c>
      <c r="E1936" s="224" t="s">
        <v>1</v>
      </c>
      <c r="F1936" s="225" t="s">
        <v>3142</v>
      </c>
      <c r="G1936" s="222"/>
      <c r="H1936" s="226">
        <v>42.081000000000003</v>
      </c>
      <c r="I1936" s="227"/>
      <c r="J1936" s="222"/>
      <c r="K1936" s="222"/>
      <c r="L1936" s="228"/>
      <c r="M1936" s="229"/>
      <c r="N1936" s="230"/>
      <c r="O1936" s="230"/>
      <c r="P1936" s="230"/>
      <c r="Q1936" s="230"/>
      <c r="R1936" s="230"/>
      <c r="S1936" s="230"/>
      <c r="T1936" s="231"/>
      <c r="AT1936" s="232" t="s">
        <v>191</v>
      </c>
      <c r="AU1936" s="232" t="s">
        <v>85</v>
      </c>
      <c r="AV1936" s="13" t="s">
        <v>85</v>
      </c>
      <c r="AW1936" s="13" t="s">
        <v>32</v>
      </c>
      <c r="AX1936" s="13" t="s">
        <v>76</v>
      </c>
      <c r="AY1936" s="232" t="s">
        <v>182</v>
      </c>
    </row>
    <row r="1937" spans="1:65" s="14" customFormat="1">
      <c r="B1937" s="233"/>
      <c r="C1937" s="234"/>
      <c r="D1937" s="223" t="s">
        <v>191</v>
      </c>
      <c r="E1937" s="235" t="s">
        <v>1</v>
      </c>
      <c r="F1937" s="236" t="s">
        <v>546</v>
      </c>
      <c r="G1937" s="234"/>
      <c r="H1937" s="237">
        <v>42.081000000000003</v>
      </c>
      <c r="I1937" s="238"/>
      <c r="J1937" s="234"/>
      <c r="K1937" s="234"/>
      <c r="L1937" s="239"/>
      <c r="M1937" s="240"/>
      <c r="N1937" s="241"/>
      <c r="O1937" s="241"/>
      <c r="P1937" s="241"/>
      <c r="Q1937" s="241"/>
      <c r="R1937" s="241"/>
      <c r="S1937" s="241"/>
      <c r="T1937" s="242"/>
      <c r="AT1937" s="243" t="s">
        <v>191</v>
      </c>
      <c r="AU1937" s="243" t="s">
        <v>85</v>
      </c>
      <c r="AV1937" s="14" t="s">
        <v>195</v>
      </c>
      <c r="AW1937" s="14" t="s">
        <v>32</v>
      </c>
      <c r="AX1937" s="14" t="s">
        <v>76</v>
      </c>
      <c r="AY1937" s="243" t="s">
        <v>182</v>
      </c>
    </row>
    <row r="1938" spans="1:65" s="13" customFormat="1">
      <c r="B1938" s="221"/>
      <c r="C1938" s="222"/>
      <c r="D1938" s="223" t="s">
        <v>191</v>
      </c>
      <c r="E1938" s="224" t="s">
        <v>1</v>
      </c>
      <c r="F1938" s="225" t="s">
        <v>735</v>
      </c>
      <c r="G1938" s="222"/>
      <c r="H1938" s="226">
        <v>12.337999999999999</v>
      </c>
      <c r="I1938" s="227"/>
      <c r="J1938" s="222"/>
      <c r="K1938" s="222"/>
      <c r="L1938" s="228"/>
      <c r="M1938" s="229"/>
      <c r="N1938" s="230"/>
      <c r="O1938" s="230"/>
      <c r="P1938" s="230"/>
      <c r="Q1938" s="230"/>
      <c r="R1938" s="230"/>
      <c r="S1938" s="230"/>
      <c r="T1938" s="231"/>
      <c r="AT1938" s="232" t="s">
        <v>191</v>
      </c>
      <c r="AU1938" s="232" t="s">
        <v>85</v>
      </c>
      <c r="AV1938" s="13" t="s">
        <v>85</v>
      </c>
      <c r="AW1938" s="13" t="s">
        <v>32</v>
      </c>
      <c r="AX1938" s="13" t="s">
        <v>76</v>
      </c>
      <c r="AY1938" s="232" t="s">
        <v>182</v>
      </c>
    </row>
    <row r="1939" spans="1:65" s="13" customFormat="1">
      <c r="B1939" s="221"/>
      <c r="C1939" s="222"/>
      <c r="D1939" s="223" t="s">
        <v>191</v>
      </c>
      <c r="E1939" s="224" t="s">
        <v>1</v>
      </c>
      <c r="F1939" s="225" t="s">
        <v>736</v>
      </c>
      <c r="G1939" s="222"/>
      <c r="H1939" s="226">
        <v>47.280999999999999</v>
      </c>
      <c r="I1939" s="227"/>
      <c r="J1939" s="222"/>
      <c r="K1939" s="222"/>
      <c r="L1939" s="228"/>
      <c r="M1939" s="229"/>
      <c r="N1939" s="230"/>
      <c r="O1939" s="230"/>
      <c r="P1939" s="230"/>
      <c r="Q1939" s="230"/>
      <c r="R1939" s="230"/>
      <c r="S1939" s="230"/>
      <c r="T1939" s="231"/>
      <c r="AT1939" s="232" t="s">
        <v>191</v>
      </c>
      <c r="AU1939" s="232" t="s">
        <v>85</v>
      </c>
      <c r="AV1939" s="13" t="s">
        <v>85</v>
      </c>
      <c r="AW1939" s="13" t="s">
        <v>32</v>
      </c>
      <c r="AX1939" s="13" t="s">
        <v>76</v>
      </c>
      <c r="AY1939" s="232" t="s">
        <v>182</v>
      </c>
    </row>
    <row r="1940" spans="1:65" s="13" customFormat="1">
      <c r="B1940" s="221"/>
      <c r="C1940" s="222"/>
      <c r="D1940" s="223" t="s">
        <v>191</v>
      </c>
      <c r="E1940" s="224" t="s">
        <v>1</v>
      </c>
      <c r="F1940" s="225" t="s">
        <v>737</v>
      </c>
      <c r="G1940" s="222"/>
      <c r="H1940" s="226">
        <v>7.38</v>
      </c>
      <c r="I1940" s="227"/>
      <c r="J1940" s="222"/>
      <c r="K1940" s="222"/>
      <c r="L1940" s="228"/>
      <c r="M1940" s="229"/>
      <c r="N1940" s="230"/>
      <c r="O1940" s="230"/>
      <c r="P1940" s="230"/>
      <c r="Q1940" s="230"/>
      <c r="R1940" s="230"/>
      <c r="S1940" s="230"/>
      <c r="T1940" s="231"/>
      <c r="AT1940" s="232" t="s">
        <v>191</v>
      </c>
      <c r="AU1940" s="232" t="s">
        <v>85</v>
      </c>
      <c r="AV1940" s="13" t="s">
        <v>85</v>
      </c>
      <c r="AW1940" s="13" t="s">
        <v>32</v>
      </c>
      <c r="AX1940" s="13" t="s">
        <v>76</v>
      </c>
      <c r="AY1940" s="232" t="s">
        <v>182</v>
      </c>
    </row>
    <row r="1941" spans="1:65" s="13" customFormat="1">
      <c r="B1941" s="221"/>
      <c r="C1941" s="222"/>
      <c r="D1941" s="223" t="s">
        <v>191</v>
      </c>
      <c r="E1941" s="224" t="s">
        <v>1</v>
      </c>
      <c r="F1941" s="225" t="s">
        <v>738</v>
      </c>
      <c r="G1941" s="222"/>
      <c r="H1941" s="226">
        <v>20.013000000000002</v>
      </c>
      <c r="I1941" s="227"/>
      <c r="J1941" s="222"/>
      <c r="K1941" s="222"/>
      <c r="L1941" s="228"/>
      <c r="M1941" s="229"/>
      <c r="N1941" s="230"/>
      <c r="O1941" s="230"/>
      <c r="P1941" s="230"/>
      <c r="Q1941" s="230"/>
      <c r="R1941" s="230"/>
      <c r="S1941" s="230"/>
      <c r="T1941" s="231"/>
      <c r="AT1941" s="232" t="s">
        <v>191</v>
      </c>
      <c r="AU1941" s="232" t="s">
        <v>85</v>
      </c>
      <c r="AV1941" s="13" t="s">
        <v>85</v>
      </c>
      <c r="AW1941" s="13" t="s">
        <v>32</v>
      </c>
      <c r="AX1941" s="13" t="s">
        <v>76</v>
      </c>
      <c r="AY1941" s="232" t="s">
        <v>182</v>
      </c>
    </row>
    <row r="1942" spans="1:65" s="13" customFormat="1">
      <c r="B1942" s="221"/>
      <c r="C1942" s="222"/>
      <c r="D1942" s="223" t="s">
        <v>191</v>
      </c>
      <c r="E1942" s="224" t="s">
        <v>1</v>
      </c>
      <c r="F1942" s="225" t="s">
        <v>739</v>
      </c>
      <c r="G1942" s="222"/>
      <c r="H1942" s="226">
        <v>20.09</v>
      </c>
      <c r="I1942" s="227"/>
      <c r="J1942" s="222"/>
      <c r="K1942" s="222"/>
      <c r="L1942" s="228"/>
      <c r="M1942" s="229"/>
      <c r="N1942" s="230"/>
      <c r="O1942" s="230"/>
      <c r="P1942" s="230"/>
      <c r="Q1942" s="230"/>
      <c r="R1942" s="230"/>
      <c r="S1942" s="230"/>
      <c r="T1942" s="231"/>
      <c r="AT1942" s="232" t="s">
        <v>191</v>
      </c>
      <c r="AU1942" s="232" t="s">
        <v>85</v>
      </c>
      <c r="AV1942" s="13" t="s">
        <v>85</v>
      </c>
      <c r="AW1942" s="13" t="s">
        <v>32</v>
      </c>
      <c r="AX1942" s="13" t="s">
        <v>76</v>
      </c>
      <c r="AY1942" s="232" t="s">
        <v>182</v>
      </c>
    </row>
    <row r="1943" spans="1:65" s="13" customFormat="1">
      <c r="B1943" s="221"/>
      <c r="C1943" s="222"/>
      <c r="D1943" s="223" t="s">
        <v>191</v>
      </c>
      <c r="E1943" s="224" t="s">
        <v>1</v>
      </c>
      <c r="F1943" s="225" t="s">
        <v>740</v>
      </c>
      <c r="G1943" s="222"/>
      <c r="H1943" s="226">
        <v>14.11</v>
      </c>
      <c r="I1943" s="227"/>
      <c r="J1943" s="222"/>
      <c r="K1943" s="222"/>
      <c r="L1943" s="228"/>
      <c r="M1943" s="229"/>
      <c r="N1943" s="230"/>
      <c r="O1943" s="230"/>
      <c r="P1943" s="230"/>
      <c r="Q1943" s="230"/>
      <c r="R1943" s="230"/>
      <c r="S1943" s="230"/>
      <c r="T1943" s="231"/>
      <c r="AT1943" s="232" t="s">
        <v>191</v>
      </c>
      <c r="AU1943" s="232" t="s">
        <v>85</v>
      </c>
      <c r="AV1943" s="13" t="s">
        <v>85</v>
      </c>
      <c r="AW1943" s="13" t="s">
        <v>32</v>
      </c>
      <c r="AX1943" s="13" t="s">
        <v>76</v>
      </c>
      <c r="AY1943" s="232" t="s">
        <v>182</v>
      </c>
    </row>
    <row r="1944" spans="1:65" s="13" customFormat="1">
      <c r="B1944" s="221"/>
      <c r="C1944" s="222"/>
      <c r="D1944" s="223" t="s">
        <v>191</v>
      </c>
      <c r="E1944" s="224" t="s">
        <v>1</v>
      </c>
      <c r="F1944" s="225" t="s">
        <v>741</v>
      </c>
      <c r="G1944" s="222"/>
      <c r="H1944" s="226">
        <v>7.77</v>
      </c>
      <c r="I1944" s="227"/>
      <c r="J1944" s="222"/>
      <c r="K1944" s="222"/>
      <c r="L1944" s="228"/>
      <c r="M1944" s="229"/>
      <c r="N1944" s="230"/>
      <c r="O1944" s="230"/>
      <c r="P1944" s="230"/>
      <c r="Q1944" s="230"/>
      <c r="R1944" s="230"/>
      <c r="S1944" s="230"/>
      <c r="T1944" s="231"/>
      <c r="AT1944" s="232" t="s">
        <v>191</v>
      </c>
      <c r="AU1944" s="232" t="s">
        <v>85</v>
      </c>
      <c r="AV1944" s="13" t="s">
        <v>85</v>
      </c>
      <c r="AW1944" s="13" t="s">
        <v>32</v>
      </c>
      <c r="AX1944" s="13" t="s">
        <v>76</v>
      </c>
      <c r="AY1944" s="232" t="s">
        <v>182</v>
      </c>
    </row>
    <row r="1945" spans="1:65" s="13" customFormat="1">
      <c r="B1945" s="221"/>
      <c r="C1945" s="222"/>
      <c r="D1945" s="223" t="s">
        <v>191</v>
      </c>
      <c r="E1945" s="224" t="s">
        <v>1</v>
      </c>
      <c r="F1945" s="225" t="s">
        <v>742</v>
      </c>
      <c r="G1945" s="222"/>
      <c r="H1945" s="226">
        <v>18.494</v>
      </c>
      <c r="I1945" s="227"/>
      <c r="J1945" s="222"/>
      <c r="K1945" s="222"/>
      <c r="L1945" s="228"/>
      <c r="M1945" s="229"/>
      <c r="N1945" s="230"/>
      <c r="O1945" s="230"/>
      <c r="P1945" s="230"/>
      <c r="Q1945" s="230"/>
      <c r="R1945" s="230"/>
      <c r="S1945" s="230"/>
      <c r="T1945" s="231"/>
      <c r="AT1945" s="232" t="s">
        <v>191</v>
      </c>
      <c r="AU1945" s="232" t="s">
        <v>85</v>
      </c>
      <c r="AV1945" s="13" t="s">
        <v>85</v>
      </c>
      <c r="AW1945" s="13" t="s">
        <v>32</v>
      </c>
      <c r="AX1945" s="13" t="s">
        <v>76</v>
      </c>
      <c r="AY1945" s="232" t="s">
        <v>182</v>
      </c>
    </row>
    <row r="1946" spans="1:65" s="13" customFormat="1">
      <c r="B1946" s="221"/>
      <c r="C1946" s="222"/>
      <c r="D1946" s="223" t="s">
        <v>191</v>
      </c>
      <c r="E1946" s="224" t="s">
        <v>1</v>
      </c>
      <c r="F1946" s="225" t="s">
        <v>743</v>
      </c>
      <c r="G1946" s="222"/>
      <c r="H1946" s="226">
        <v>19.483000000000001</v>
      </c>
      <c r="I1946" s="227"/>
      <c r="J1946" s="222"/>
      <c r="K1946" s="222"/>
      <c r="L1946" s="228"/>
      <c r="M1946" s="229"/>
      <c r="N1946" s="230"/>
      <c r="O1946" s="230"/>
      <c r="P1946" s="230"/>
      <c r="Q1946" s="230"/>
      <c r="R1946" s="230"/>
      <c r="S1946" s="230"/>
      <c r="T1946" s="231"/>
      <c r="AT1946" s="232" t="s">
        <v>191</v>
      </c>
      <c r="AU1946" s="232" t="s">
        <v>85</v>
      </c>
      <c r="AV1946" s="13" t="s">
        <v>85</v>
      </c>
      <c r="AW1946" s="13" t="s">
        <v>32</v>
      </c>
      <c r="AX1946" s="13" t="s">
        <v>76</v>
      </c>
      <c r="AY1946" s="232" t="s">
        <v>182</v>
      </c>
    </row>
    <row r="1947" spans="1:65" s="13" customFormat="1">
      <c r="B1947" s="221"/>
      <c r="C1947" s="222"/>
      <c r="D1947" s="223" t="s">
        <v>191</v>
      </c>
      <c r="E1947" s="224" t="s">
        <v>1</v>
      </c>
      <c r="F1947" s="225" t="s">
        <v>744</v>
      </c>
      <c r="G1947" s="222"/>
      <c r="H1947" s="226">
        <v>30.3</v>
      </c>
      <c r="I1947" s="227"/>
      <c r="J1947" s="222"/>
      <c r="K1947" s="222"/>
      <c r="L1947" s="228"/>
      <c r="M1947" s="229"/>
      <c r="N1947" s="230"/>
      <c r="O1947" s="230"/>
      <c r="P1947" s="230"/>
      <c r="Q1947" s="230"/>
      <c r="R1947" s="230"/>
      <c r="S1947" s="230"/>
      <c r="T1947" s="231"/>
      <c r="AT1947" s="232" t="s">
        <v>191</v>
      </c>
      <c r="AU1947" s="232" t="s">
        <v>85</v>
      </c>
      <c r="AV1947" s="13" t="s">
        <v>85</v>
      </c>
      <c r="AW1947" s="13" t="s">
        <v>32</v>
      </c>
      <c r="AX1947" s="13" t="s">
        <v>76</v>
      </c>
      <c r="AY1947" s="232" t="s">
        <v>182</v>
      </c>
    </row>
    <row r="1948" spans="1:65" s="14" customFormat="1">
      <c r="B1948" s="233"/>
      <c r="C1948" s="234"/>
      <c r="D1948" s="223" t="s">
        <v>191</v>
      </c>
      <c r="E1948" s="235" t="s">
        <v>1</v>
      </c>
      <c r="F1948" s="236" t="s">
        <v>548</v>
      </c>
      <c r="G1948" s="234"/>
      <c r="H1948" s="237">
        <v>197.25900000000001</v>
      </c>
      <c r="I1948" s="238"/>
      <c r="J1948" s="234"/>
      <c r="K1948" s="234"/>
      <c r="L1948" s="239"/>
      <c r="M1948" s="240"/>
      <c r="N1948" s="241"/>
      <c r="O1948" s="241"/>
      <c r="P1948" s="241"/>
      <c r="Q1948" s="241"/>
      <c r="R1948" s="241"/>
      <c r="S1948" s="241"/>
      <c r="T1948" s="242"/>
      <c r="AT1948" s="243" t="s">
        <v>191</v>
      </c>
      <c r="AU1948" s="243" t="s">
        <v>85</v>
      </c>
      <c r="AV1948" s="14" t="s">
        <v>195</v>
      </c>
      <c r="AW1948" s="14" t="s">
        <v>32</v>
      </c>
      <c r="AX1948" s="14" t="s">
        <v>76</v>
      </c>
      <c r="AY1948" s="243" t="s">
        <v>182</v>
      </c>
    </row>
    <row r="1949" spans="1:65" s="15" customFormat="1">
      <c r="B1949" s="244"/>
      <c r="C1949" s="245"/>
      <c r="D1949" s="223" t="s">
        <v>191</v>
      </c>
      <c r="E1949" s="246" t="s">
        <v>1</v>
      </c>
      <c r="F1949" s="247" t="s">
        <v>202</v>
      </c>
      <c r="G1949" s="245"/>
      <c r="H1949" s="248">
        <v>342.50699999999995</v>
      </c>
      <c r="I1949" s="249"/>
      <c r="J1949" s="245"/>
      <c r="K1949" s="245"/>
      <c r="L1949" s="250"/>
      <c r="M1949" s="251"/>
      <c r="N1949" s="252"/>
      <c r="O1949" s="252"/>
      <c r="P1949" s="252"/>
      <c r="Q1949" s="252"/>
      <c r="R1949" s="252"/>
      <c r="S1949" s="252"/>
      <c r="T1949" s="253"/>
      <c r="AT1949" s="254" t="s">
        <v>191</v>
      </c>
      <c r="AU1949" s="254" t="s">
        <v>85</v>
      </c>
      <c r="AV1949" s="15" t="s">
        <v>189</v>
      </c>
      <c r="AW1949" s="15" t="s">
        <v>32</v>
      </c>
      <c r="AX1949" s="15" t="s">
        <v>83</v>
      </c>
      <c r="AY1949" s="254" t="s">
        <v>182</v>
      </c>
    </row>
    <row r="1950" spans="1:65" s="2" customFormat="1" ht="16.5" customHeight="1">
      <c r="A1950" s="34"/>
      <c r="B1950" s="35"/>
      <c r="C1950" s="208" t="s">
        <v>3143</v>
      </c>
      <c r="D1950" s="208" t="s">
        <v>184</v>
      </c>
      <c r="E1950" s="209" t="s">
        <v>3144</v>
      </c>
      <c r="F1950" s="210" t="s">
        <v>3145</v>
      </c>
      <c r="G1950" s="211" t="s">
        <v>331</v>
      </c>
      <c r="H1950" s="212">
        <v>89.33</v>
      </c>
      <c r="I1950" s="213"/>
      <c r="J1950" s="214">
        <f>ROUND(I1950*H1950,2)</f>
        <v>0</v>
      </c>
      <c r="K1950" s="210" t="s">
        <v>188</v>
      </c>
      <c r="L1950" s="39"/>
      <c r="M1950" s="215" t="s">
        <v>1</v>
      </c>
      <c r="N1950" s="216" t="s">
        <v>41</v>
      </c>
      <c r="O1950" s="71"/>
      <c r="P1950" s="217">
        <f>O1950*H1950</f>
        <v>0</v>
      </c>
      <c r="Q1950" s="217">
        <v>4.4999999999999997E-3</v>
      </c>
      <c r="R1950" s="217">
        <f>Q1950*H1950</f>
        <v>0.40198499999999998</v>
      </c>
      <c r="S1950" s="217">
        <v>0</v>
      </c>
      <c r="T1950" s="218">
        <f>S1950*H1950</f>
        <v>0</v>
      </c>
      <c r="U1950" s="34"/>
      <c r="V1950" s="34"/>
      <c r="W1950" s="34"/>
      <c r="X1950" s="34"/>
      <c r="Y1950" s="34"/>
      <c r="Z1950" s="34"/>
      <c r="AA1950" s="34"/>
      <c r="AB1950" s="34"/>
      <c r="AC1950" s="34"/>
      <c r="AD1950" s="34"/>
      <c r="AE1950" s="34"/>
      <c r="AR1950" s="219" t="s">
        <v>275</v>
      </c>
      <c r="AT1950" s="219" t="s">
        <v>184</v>
      </c>
      <c r="AU1950" s="219" t="s">
        <v>85</v>
      </c>
      <c r="AY1950" s="17" t="s">
        <v>182</v>
      </c>
      <c r="BE1950" s="220">
        <f>IF(N1950="základní",J1950,0)</f>
        <v>0</v>
      </c>
      <c r="BF1950" s="220">
        <f>IF(N1950="snížená",J1950,0)</f>
        <v>0</v>
      </c>
      <c r="BG1950" s="220">
        <f>IF(N1950="zákl. přenesená",J1950,0)</f>
        <v>0</v>
      </c>
      <c r="BH1950" s="220">
        <f>IF(N1950="sníž. přenesená",J1950,0)</f>
        <v>0</v>
      </c>
      <c r="BI1950" s="220">
        <f>IF(N1950="nulová",J1950,0)</f>
        <v>0</v>
      </c>
      <c r="BJ1950" s="17" t="s">
        <v>83</v>
      </c>
      <c r="BK1950" s="220">
        <f>ROUND(I1950*H1950,2)</f>
        <v>0</v>
      </c>
      <c r="BL1950" s="17" t="s">
        <v>275</v>
      </c>
      <c r="BM1950" s="219" t="s">
        <v>3146</v>
      </c>
    </row>
    <row r="1951" spans="1:65" s="13" customFormat="1">
      <c r="B1951" s="221"/>
      <c r="C1951" s="222"/>
      <c r="D1951" s="223" t="s">
        <v>191</v>
      </c>
      <c r="E1951" s="224" t="s">
        <v>1</v>
      </c>
      <c r="F1951" s="225" t="s">
        <v>3139</v>
      </c>
      <c r="G1951" s="222"/>
      <c r="H1951" s="226">
        <v>74.891999999999996</v>
      </c>
      <c r="I1951" s="227"/>
      <c r="J1951" s="222"/>
      <c r="K1951" s="222"/>
      <c r="L1951" s="228"/>
      <c r="M1951" s="229"/>
      <c r="N1951" s="230"/>
      <c r="O1951" s="230"/>
      <c r="P1951" s="230"/>
      <c r="Q1951" s="230"/>
      <c r="R1951" s="230"/>
      <c r="S1951" s="230"/>
      <c r="T1951" s="231"/>
      <c r="AT1951" s="232" t="s">
        <v>191</v>
      </c>
      <c r="AU1951" s="232" t="s">
        <v>85</v>
      </c>
      <c r="AV1951" s="13" t="s">
        <v>85</v>
      </c>
      <c r="AW1951" s="13" t="s">
        <v>32</v>
      </c>
      <c r="AX1951" s="13" t="s">
        <v>76</v>
      </c>
      <c r="AY1951" s="232" t="s">
        <v>182</v>
      </c>
    </row>
    <row r="1952" spans="1:65" s="13" customFormat="1">
      <c r="B1952" s="221"/>
      <c r="C1952" s="222"/>
      <c r="D1952" s="223" t="s">
        <v>191</v>
      </c>
      <c r="E1952" s="224" t="s">
        <v>1</v>
      </c>
      <c r="F1952" s="225" t="s">
        <v>3147</v>
      </c>
      <c r="G1952" s="222"/>
      <c r="H1952" s="226">
        <v>14.438000000000001</v>
      </c>
      <c r="I1952" s="227"/>
      <c r="J1952" s="222"/>
      <c r="K1952" s="222"/>
      <c r="L1952" s="228"/>
      <c r="M1952" s="229"/>
      <c r="N1952" s="230"/>
      <c r="O1952" s="230"/>
      <c r="P1952" s="230"/>
      <c r="Q1952" s="230"/>
      <c r="R1952" s="230"/>
      <c r="S1952" s="230"/>
      <c r="T1952" s="231"/>
      <c r="AT1952" s="232" t="s">
        <v>191</v>
      </c>
      <c r="AU1952" s="232" t="s">
        <v>85</v>
      </c>
      <c r="AV1952" s="13" t="s">
        <v>85</v>
      </c>
      <c r="AW1952" s="13" t="s">
        <v>32</v>
      </c>
      <c r="AX1952" s="13" t="s">
        <v>76</v>
      </c>
      <c r="AY1952" s="232" t="s">
        <v>182</v>
      </c>
    </row>
    <row r="1953" spans="1:65" s="14" customFormat="1">
      <c r="B1953" s="233"/>
      <c r="C1953" s="234"/>
      <c r="D1953" s="223" t="s">
        <v>191</v>
      </c>
      <c r="E1953" s="235" t="s">
        <v>1</v>
      </c>
      <c r="F1953" s="236" t="s">
        <v>3148</v>
      </c>
      <c r="G1953" s="234"/>
      <c r="H1953" s="237">
        <v>89.33</v>
      </c>
      <c r="I1953" s="238"/>
      <c r="J1953" s="234"/>
      <c r="K1953" s="234"/>
      <c r="L1953" s="239"/>
      <c r="M1953" s="240"/>
      <c r="N1953" s="241"/>
      <c r="O1953" s="241"/>
      <c r="P1953" s="241"/>
      <c r="Q1953" s="241"/>
      <c r="R1953" s="241"/>
      <c r="S1953" s="241"/>
      <c r="T1953" s="242"/>
      <c r="AT1953" s="243" t="s">
        <v>191</v>
      </c>
      <c r="AU1953" s="243" t="s">
        <v>85</v>
      </c>
      <c r="AV1953" s="14" t="s">
        <v>195</v>
      </c>
      <c r="AW1953" s="14" t="s">
        <v>32</v>
      </c>
      <c r="AX1953" s="14" t="s">
        <v>83</v>
      </c>
      <c r="AY1953" s="243" t="s">
        <v>182</v>
      </c>
    </row>
    <row r="1954" spans="1:65" s="2" customFormat="1" ht="16.5" customHeight="1">
      <c r="A1954" s="34"/>
      <c r="B1954" s="35"/>
      <c r="C1954" s="208" t="s">
        <v>3149</v>
      </c>
      <c r="D1954" s="208" t="s">
        <v>184</v>
      </c>
      <c r="E1954" s="209" t="s">
        <v>3150</v>
      </c>
      <c r="F1954" s="210" t="s">
        <v>3151</v>
      </c>
      <c r="G1954" s="211" t="s">
        <v>331</v>
      </c>
      <c r="H1954" s="212">
        <v>342.50700000000001</v>
      </c>
      <c r="I1954" s="213"/>
      <c r="J1954" s="214">
        <f>ROUND(I1954*H1954,2)</f>
        <v>0</v>
      </c>
      <c r="K1954" s="210" t="s">
        <v>188</v>
      </c>
      <c r="L1954" s="39"/>
      <c r="M1954" s="215" t="s">
        <v>1</v>
      </c>
      <c r="N1954" s="216" t="s">
        <v>41</v>
      </c>
      <c r="O1954" s="71"/>
      <c r="P1954" s="217">
        <f>O1954*H1954</f>
        <v>0</v>
      </c>
      <c r="Q1954" s="217">
        <v>5.3E-3</v>
      </c>
      <c r="R1954" s="217">
        <f>Q1954*H1954</f>
        <v>1.8152870999999999</v>
      </c>
      <c r="S1954" s="217">
        <v>0</v>
      </c>
      <c r="T1954" s="218">
        <f>S1954*H1954</f>
        <v>0</v>
      </c>
      <c r="U1954" s="34"/>
      <c r="V1954" s="34"/>
      <c r="W1954" s="34"/>
      <c r="X1954" s="34"/>
      <c r="Y1954" s="34"/>
      <c r="Z1954" s="34"/>
      <c r="AA1954" s="34"/>
      <c r="AB1954" s="34"/>
      <c r="AC1954" s="34"/>
      <c r="AD1954" s="34"/>
      <c r="AE1954" s="34"/>
      <c r="AR1954" s="219" t="s">
        <v>275</v>
      </c>
      <c r="AT1954" s="219" t="s">
        <v>184</v>
      </c>
      <c r="AU1954" s="219" t="s">
        <v>85</v>
      </c>
      <c r="AY1954" s="17" t="s">
        <v>182</v>
      </c>
      <c r="BE1954" s="220">
        <f>IF(N1954="základní",J1954,0)</f>
        <v>0</v>
      </c>
      <c r="BF1954" s="220">
        <f>IF(N1954="snížená",J1954,0)</f>
        <v>0</v>
      </c>
      <c r="BG1954" s="220">
        <f>IF(N1954="zákl. přenesená",J1954,0)</f>
        <v>0</v>
      </c>
      <c r="BH1954" s="220">
        <f>IF(N1954="sníž. přenesená",J1954,0)</f>
        <v>0</v>
      </c>
      <c r="BI1954" s="220">
        <f>IF(N1954="nulová",J1954,0)</f>
        <v>0</v>
      </c>
      <c r="BJ1954" s="17" t="s">
        <v>83</v>
      </c>
      <c r="BK1954" s="220">
        <f>ROUND(I1954*H1954,2)</f>
        <v>0</v>
      </c>
      <c r="BL1954" s="17" t="s">
        <v>275</v>
      </c>
      <c r="BM1954" s="219" t="s">
        <v>3152</v>
      </c>
    </row>
    <row r="1955" spans="1:65" s="13" customFormat="1">
      <c r="B1955" s="221"/>
      <c r="C1955" s="222"/>
      <c r="D1955" s="223" t="s">
        <v>191</v>
      </c>
      <c r="E1955" s="224" t="s">
        <v>1</v>
      </c>
      <c r="F1955" s="225" t="s">
        <v>3139</v>
      </c>
      <c r="G1955" s="222"/>
      <c r="H1955" s="226">
        <v>74.891999999999996</v>
      </c>
      <c r="I1955" s="227"/>
      <c r="J1955" s="222"/>
      <c r="K1955" s="222"/>
      <c r="L1955" s="228"/>
      <c r="M1955" s="229"/>
      <c r="N1955" s="230"/>
      <c r="O1955" s="230"/>
      <c r="P1955" s="230"/>
      <c r="Q1955" s="230"/>
      <c r="R1955" s="230"/>
      <c r="S1955" s="230"/>
      <c r="T1955" s="231"/>
      <c r="AT1955" s="232" t="s">
        <v>191</v>
      </c>
      <c r="AU1955" s="232" t="s">
        <v>85</v>
      </c>
      <c r="AV1955" s="13" t="s">
        <v>85</v>
      </c>
      <c r="AW1955" s="13" t="s">
        <v>32</v>
      </c>
      <c r="AX1955" s="13" t="s">
        <v>76</v>
      </c>
      <c r="AY1955" s="232" t="s">
        <v>182</v>
      </c>
    </row>
    <row r="1956" spans="1:65" s="13" customFormat="1">
      <c r="B1956" s="221"/>
      <c r="C1956" s="222"/>
      <c r="D1956" s="223" t="s">
        <v>191</v>
      </c>
      <c r="E1956" s="224" t="s">
        <v>1</v>
      </c>
      <c r="F1956" s="225" t="s">
        <v>3140</v>
      </c>
      <c r="G1956" s="222"/>
      <c r="H1956" s="226">
        <v>16.975000000000001</v>
      </c>
      <c r="I1956" s="227"/>
      <c r="J1956" s="222"/>
      <c r="K1956" s="222"/>
      <c r="L1956" s="228"/>
      <c r="M1956" s="229"/>
      <c r="N1956" s="230"/>
      <c r="O1956" s="230"/>
      <c r="P1956" s="230"/>
      <c r="Q1956" s="230"/>
      <c r="R1956" s="230"/>
      <c r="S1956" s="230"/>
      <c r="T1956" s="231"/>
      <c r="AT1956" s="232" t="s">
        <v>191</v>
      </c>
      <c r="AU1956" s="232" t="s">
        <v>85</v>
      </c>
      <c r="AV1956" s="13" t="s">
        <v>85</v>
      </c>
      <c r="AW1956" s="13" t="s">
        <v>32</v>
      </c>
      <c r="AX1956" s="13" t="s">
        <v>76</v>
      </c>
      <c r="AY1956" s="232" t="s">
        <v>182</v>
      </c>
    </row>
    <row r="1957" spans="1:65" s="13" customFormat="1">
      <c r="B1957" s="221"/>
      <c r="C1957" s="222"/>
      <c r="D1957" s="223" t="s">
        <v>191</v>
      </c>
      <c r="E1957" s="224" t="s">
        <v>1</v>
      </c>
      <c r="F1957" s="225" t="s">
        <v>3141</v>
      </c>
      <c r="G1957" s="222"/>
      <c r="H1957" s="226">
        <v>11.3</v>
      </c>
      <c r="I1957" s="227"/>
      <c r="J1957" s="222"/>
      <c r="K1957" s="222"/>
      <c r="L1957" s="228"/>
      <c r="M1957" s="229"/>
      <c r="N1957" s="230"/>
      <c r="O1957" s="230"/>
      <c r="P1957" s="230"/>
      <c r="Q1957" s="230"/>
      <c r="R1957" s="230"/>
      <c r="S1957" s="230"/>
      <c r="T1957" s="231"/>
      <c r="AT1957" s="232" t="s">
        <v>191</v>
      </c>
      <c r="AU1957" s="232" t="s">
        <v>85</v>
      </c>
      <c r="AV1957" s="13" t="s">
        <v>85</v>
      </c>
      <c r="AW1957" s="13" t="s">
        <v>32</v>
      </c>
      <c r="AX1957" s="13" t="s">
        <v>76</v>
      </c>
      <c r="AY1957" s="232" t="s">
        <v>182</v>
      </c>
    </row>
    <row r="1958" spans="1:65" s="14" customFormat="1">
      <c r="B1958" s="233"/>
      <c r="C1958" s="234"/>
      <c r="D1958" s="223" t="s">
        <v>191</v>
      </c>
      <c r="E1958" s="235" t="s">
        <v>1</v>
      </c>
      <c r="F1958" s="236" t="s">
        <v>541</v>
      </c>
      <c r="G1958" s="234"/>
      <c r="H1958" s="237">
        <v>103.16699999999999</v>
      </c>
      <c r="I1958" s="238"/>
      <c r="J1958" s="234"/>
      <c r="K1958" s="234"/>
      <c r="L1958" s="239"/>
      <c r="M1958" s="240"/>
      <c r="N1958" s="241"/>
      <c r="O1958" s="241"/>
      <c r="P1958" s="241"/>
      <c r="Q1958" s="241"/>
      <c r="R1958" s="241"/>
      <c r="S1958" s="241"/>
      <c r="T1958" s="242"/>
      <c r="AT1958" s="243" t="s">
        <v>191</v>
      </c>
      <c r="AU1958" s="243" t="s">
        <v>85</v>
      </c>
      <c r="AV1958" s="14" t="s">
        <v>195</v>
      </c>
      <c r="AW1958" s="14" t="s">
        <v>32</v>
      </c>
      <c r="AX1958" s="14" t="s">
        <v>76</v>
      </c>
      <c r="AY1958" s="243" t="s">
        <v>182</v>
      </c>
    </row>
    <row r="1959" spans="1:65" s="13" customFormat="1">
      <c r="B1959" s="221"/>
      <c r="C1959" s="222"/>
      <c r="D1959" s="223" t="s">
        <v>191</v>
      </c>
      <c r="E1959" s="224" t="s">
        <v>1</v>
      </c>
      <c r="F1959" s="225" t="s">
        <v>3142</v>
      </c>
      <c r="G1959" s="222"/>
      <c r="H1959" s="226">
        <v>42.081000000000003</v>
      </c>
      <c r="I1959" s="227"/>
      <c r="J1959" s="222"/>
      <c r="K1959" s="222"/>
      <c r="L1959" s="228"/>
      <c r="M1959" s="229"/>
      <c r="N1959" s="230"/>
      <c r="O1959" s="230"/>
      <c r="P1959" s="230"/>
      <c r="Q1959" s="230"/>
      <c r="R1959" s="230"/>
      <c r="S1959" s="230"/>
      <c r="T1959" s="231"/>
      <c r="AT1959" s="232" t="s">
        <v>191</v>
      </c>
      <c r="AU1959" s="232" t="s">
        <v>85</v>
      </c>
      <c r="AV1959" s="13" t="s">
        <v>85</v>
      </c>
      <c r="AW1959" s="13" t="s">
        <v>32</v>
      </c>
      <c r="AX1959" s="13" t="s">
        <v>76</v>
      </c>
      <c r="AY1959" s="232" t="s">
        <v>182</v>
      </c>
    </row>
    <row r="1960" spans="1:65" s="14" customFormat="1">
      <c r="B1960" s="233"/>
      <c r="C1960" s="234"/>
      <c r="D1960" s="223" t="s">
        <v>191</v>
      </c>
      <c r="E1960" s="235" t="s">
        <v>1</v>
      </c>
      <c r="F1960" s="236" t="s">
        <v>546</v>
      </c>
      <c r="G1960" s="234"/>
      <c r="H1960" s="237">
        <v>42.081000000000003</v>
      </c>
      <c r="I1960" s="238"/>
      <c r="J1960" s="234"/>
      <c r="K1960" s="234"/>
      <c r="L1960" s="239"/>
      <c r="M1960" s="240"/>
      <c r="N1960" s="241"/>
      <c r="O1960" s="241"/>
      <c r="P1960" s="241"/>
      <c r="Q1960" s="241"/>
      <c r="R1960" s="241"/>
      <c r="S1960" s="241"/>
      <c r="T1960" s="242"/>
      <c r="AT1960" s="243" t="s">
        <v>191</v>
      </c>
      <c r="AU1960" s="243" t="s">
        <v>85</v>
      </c>
      <c r="AV1960" s="14" t="s">
        <v>195</v>
      </c>
      <c r="AW1960" s="14" t="s">
        <v>32</v>
      </c>
      <c r="AX1960" s="14" t="s">
        <v>76</v>
      </c>
      <c r="AY1960" s="243" t="s">
        <v>182</v>
      </c>
    </row>
    <row r="1961" spans="1:65" s="13" customFormat="1">
      <c r="B1961" s="221"/>
      <c r="C1961" s="222"/>
      <c r="D1961" s="223" t="s">
        <v>191</v>
      </c>
      <c r="E1961" s="224" t="s">
        <v>1</v>
      </c>
      <c r="F1961" s="225" t="s">
        <v>735</v>
      </c>
      <c r="G1961" s="222"/>
      <c r="H1961" s="226">
        <v>12.337999999999999</v>
      </c>
      <c r="I1961" s="227"/>
      <c r="J1961" s="222"/>
      <c r="K1961" s="222"/>
      <c r="L1961" s="228"/>
      <c r="M1961" s="229"/>
      <c r="N1961" s="230"/>
      <c r="O1961" s="230"/>
      <c r="P1961" s="230"/>
      <c r="Q1961" s="230"/>
      <c r="R1961" s="230"/>
      <c r="S1961" s="230"/>
      <c r="T1961" s="231"/>
      <c r="AT1961" s="232" t="s">
        <v>191</v>
      </c>
      <c r="AU1961" s="232" t="s">
        <v>85</v>
      </c>
      <c r="AV1961" s="13" t="s">
        <v>85</v>
      </c>
      <c r="AW1961" s="13" t="s">
        <v>32</v>
      </c>
      <c r="AX1961" s="13" t="s">
        <v>76</v>
      </c>
      <c r="AY1961" s="232" t="s">
        <v>182</v>
      </c>
    </row>
    <row r="1962" spans="1:65" s="13" customFormat="1">
      <c r="B1962" s="221"/>
      <c r="C1962" s="222"/>
      <c r="D1962" s="223" t="s">
        <v>191</v>
      </c>
      <c r="E1962" s="224" t="s">
        <v>1</v>
      </c>
      <c r="F1962" s="225" t="s">
        <v>736</v>
      </c>
      <c r="G1962" s="222"/>
      <c r="H1962" s="226">
        <v>47.280999999999999</v>
      </c>
      <c r="I1962" s="227"/>
      <c r="J1962" s="222"/>
      <c r="K1962" s="222"/>
      <c r="L1962" s="228"/>
      <c r="M1962" s="229"/>
      <c r="N1962" s="230"/>
      <c r="O1962" s="230"/>
      <c r="P1962" s="230"/>
      <c r="Q1962" s="230"/>
      <c r="R1962" s="230"/>
      <c r="S1962" s="230"/>
      <c r="T1962" s="231"/>
      <c r="AT1962" s="232" t="s">
        <v>191</v>
      </c>
      <c r="AU1962" s="232" t="s">
        <v>85</v>
      </c>
      <c r="AV1962" s="13" t="s">
        <v>85</v>
      </c>
      <c r="AW1962" s="13" t="s">
        <v>32</v>
      </c>
      <c r="AX1962" s="13" t="s">
        <v>76</v>
      </c>
      <c r="AY1962" s="232" t="s">
        <v>182</v>
      </c>
    </row>
    <row r="1963" spans="1:65" s="13" customFormat="1">
      <c r="B1963" s="221"/>
      <c r="C1963" s="222"/>
      <c r="D1963" s="223" t="s">
        <v>191</v>
      </c>
      <c r="E1963" s="224" t="s">
        <v>1</v>
      </c>
      <c r="F1963" s="225" t="s">
        <v>737</v>
      </c>
      <c r="G1963" s="222"/>
      <c r="H1963" s="226">
        <v>7.38</v>
      </c>
      <c r="I1963" s="227"/>
      <c r="J1963" s="222"/>
      <c r="K1963" s="222"/>
      <c r="L1963" s="228"/>
      <c r="M1963" s="229"/>
      <c r="N1963" s="230"/>
      <c r="O1963" s="230"/>
      <c r="P1963" s="230"/>
      <c r="Q1963" s="230"/>
      <c r="R1963" s="230"/>
      <c r="S1963" s="230"/>
      <c r="T1963" s="231"/>
      <c r="AT1963" s="232" t="s">
        <v>191</v>
      </c>
      <c r="AU1963" s="232" t="s">
        <v>85</v>
      </c>
      <c r="AV1963" s="13" t="s">
        <v>85</v>
      </c>
      <c r="AW1963" s="13" t="s">
        <v>32</v>
      </c>
      <c r="AX1963" s="13" t="s">
        <v>76</v>
      </c>
      <c r="AY1963" s="232" t="s">
        <v>182</v>
      </c>
    </row>
    <row r="1964" spans="1:65" s="13" customFormat="1">
      <c r="B1964" s="221"/>
      <c r="C1964" s="222"/>
      <c r="D1964" s="223" t="s">
        <v>191</v>
      </c>
      <c r="E1964" s="224" t="s">
        <v>1</v>
      </c>
      <c r="F1964" s="225" t="s">
        <v>738</v>
      </c>
      <c r="G1964" s="222"/>
      <c r="H1964" s="226">
        <v>20.013000000000002</v>
      </c>
      <c r="I1964" s="227"/>
      <c r="J1964" s="222"/>
      <c r="K1964" s="222"/>
      <c r="L1964" s="228"/>
      <c r="M1964" s="229"/>
      <c r="N1964" s="230"/>
      <c r="O1964" s="230"/>
      <c r="P1964" s="230"/>
      <c r="Q1964" s="230"/>
      <c r="R1964" s="230"/>
      <c r="S1964" s="230"/>
      <c r="T1964" s="231"/>
      <c r="AT1964" s="232" t="s">
        <v>191</v>
      </c>
      <c r="AU1964" s="232" t="s">
        <v>85</v>
      </c>
      <c r="AV1964" s="13" t="s">
        <v>85</v>
      </c>
      <c r="AW1964" s="13" t="s">
        <v>32</v>
      </c>
      <c r="AX1964" s="13" t="s">
        <v>76</v>
      </c>
      <c r="AY1964" s="232" t="s">
        <v>182</v>
      </c>
    </row>
    <row r="1965" spans="1:65" s="13" customFormat="1">
      <c r="B1965" s="221"/>
      <c r="C1965" s="222"/>
      <c r="D1965" s="223" t="s">
        <v>191</v>
      </c>
      <c r="E1965" s="224" t="s">
        <v>1</v>
      </c>
      <c r="F1965" s="225" t="s">
        <v>739</v>
      </c>
      <c r="G1965" s="222"/>
      <c r="H1965" s="226">
        <v>20.09</v>
      </c>
      <c r="I1965" s="227"/>
      <c r="J1965" s="222"/>
      <c r="K1965" s="222"/>
      <c r="L1965" s="228"/>
      <c r="M1965" s="229"/>
      <c r="N1965" s="230"/>
      <c r="O1965" s="230"/>
      <c r="P1965" s="230"/>
      <c r="Q1965" s="230"/>
      <c r="R1965" s="230"/>
      <c r="S1965" s="230"/>
      <c r="T1965" s="231"/>
      <c r="AT1965" s="232" t="s">
        <v>191</v>
      </c>
      <c r="AU1965" s="232" t="s">
        <v>85</v>
      </c>
      <c r="AV1965" s="13" t="s">
        <v>85</v>
      </c>
      <c r="AW1965" s="13" t="s">
        <v>32</v>
      </c>
      <c r="AX1965" s="13" t="s">
        <v>76</v>
      </c>
      <c r="AY1965" s="232" t="s">
        <v>182</v>
      </c>
    </row>
    <row r="1966" spans="1:65" s="13" customFormat="1">
      <c r="B1966" s="221"/>
      <c r="C1966" s="222"/>
      <c r="D1966" s="223" t="s">
        <v>191</v>
      </c>
      <c r="E1966" s="224" t="s">
        <v>1</v>
      </c>
      <c r="F1966" s="225" t="s">
        <v>740</v>
      </c>
      <c r="G1966" s="222"/>
      <c r="H1966" s="226">
        <v>14.11</v>
      </c>
      <c r="I1966" s="227"/>
      <c r="J1966" s="222"/>
      <c r="K1966" s="222"/>
      <c r="L1966" s="228"/>
      <c r="M1966" s="229"/>
      <c r="N1966" s="230"/>
      <c r="O1966" s="230"/>
      <c r="P1966" s="230"/>
      <c r="Q1966" s="230"/>
      <c r="R1966" s="230"/>
      <c r="S1966" s="230"/>
      <c r="T1966" s="231"/>
      <c r="AT1966" s="232" t="s">
        <v>191</v>
      </c>
      <c r="AU1966" s="232" t="s">
        <v>85</v>
      </c>
      <c r="AV1966" s="13" t="s">
        <v>85</v>
      </c>
      <c r="AW1966" s="13" t="s">
        <v>32</v>
      </c>
      <c r="AX1966" s="13" t="s">
        <v>76</v>
      </c>
      <c r="AY1966" s="232" t="s">
        <v>182</v>
      </c>
    </row>
    <row r="1967" spans="1:65" s="13" customFormat="1">
      <c r="B1967" s="221"/>
      <c r="C1967" s="222"/>
      <c r="D1967" s="223" t="s">
        <v>191</v>
      </c>
      <c r="E1967" s="224" t="s">
        <v>1</v>
      </c>
      <c r="F1967" s="225" t="s">
        <v>741</v>
      </c>
      <c r="G1967" s="222"/>
      <c r="H1967" s="226">
        <v>7.77</v>
      </c>
      <c r="I1967" s="227"/>
      <c r="J1967" s="222"/>
      <c r="K1967" s="222"/>
      <c r="L1967" s="228"/>
      <c r="M1967" s="229"/>
      <c r="N1967" s="230"/>
      <c r="O1967" s="230"/>
      <c r="P1967" s="230"/>
      <c r="Q1967" s="230"/>
      <c r="R1967" s="230"/>
      <c r="S1967" s="230"/>
      <c r="T1967" s="231"/>
      <c r="AT1967" s="232" t="s">
        <v>191</v>
      </c>
      <c r="AU1967" s="232" t="s">
        <v>85</v>
      </c>
      <c r="AV1967" s="13" t="s">
        <v>85</v>
      </c>
      <c r="AW1967" s="13" t="s">
        <v>32</v>
      </c>
      <c r="AX1967" s="13" t="s">
        <v>76</v>
      </c>
      <c r="AY1967" s="232" t="s">
        <v>182</v>
      </c>
    </row>
    <row r="1968" spans="1:65" s="13" customFormat="1">
      <c r="B1968" s="221"/>
      <c r="C1968" s="222"/>
      <c r="D1968" s="223" t="s">
        <v>191</v>
      </c>
      <c r="E1968" s="224" t="s">
        <v>1</v>
      </c>
      <c r="F1968" s="225" t="s">
        <v>742</v>
      </c>
      <c r="G1968" s="222"/>
      <c r="H1968" s="226">
        <v>18.494</v>
      </c>
      <c r="I1968" s="227"/>
      <c r="J1968" s="222"/>
      <c r="K1968" s="222"/>
      <c r="L1968" s="228"/>
      <c r="M1968" s="229"/>
      <c r="N1968" s="230"/>
      <c r="O1968" s="230"/>
      <c r="P1968" s="230"/>
      <c r="Q1968" s="230"/>
      <c r="R1968" s="230"/>
      <c r="S1968" s="230"/>
      <c r="T1968" s="231"/>
      <c r="AT1968" s="232" t="s">
        <v>191</v>
      </c>
      <c r="AU1968" s="232" t="s">
        <v>85</v>
      </c>
      <c r="AV1968" s="13" t="s">
        <v>85</v>
      </c>
      <c r="AW1968" s="13" t="s">
        <v>32</v>
      </c>
      <c r="AX1968" s="13" t="s">
        <v>76</v>
      </c>
      <c r="AY1968" s="232" t="s">
        <v>182</v>
      </c>
    </row>
    <row r="1969" spans="1:65" s="13" customFormat="1">
      <c r="B1969" s="221"/>
      <c r="C1969" s="222"/>
      <c r="D1969" s="223" t="s">
        <v>191</v>
      </c>
      <c r="E1969" s="224" t="s">
        <v>1</v>
      </c>
      <c r="F1969" s="225" t="s">
        <v>743</v>
      </c>
      <c r="G1969" s="222"/>
      <c r="H1969" s="226">
        <v>19.483000000000001</v>
      </c>
      <c r="I1969" s="227"/>
      <c r="J1969" s="222"/>
      <c r="K1969" s="222"/>
      <c r="L1969" s="228"/>
      <c r="M1969" s="229"/>
      <c r="N1969" s="230"/>
      <c r="O1969" s="230"/>
      <c r="P1969" s="230"/>
      <c r="Q1969" s="230"/>
      <c r="R1969" s="230"/>
      <c r="S1969" s="230"/>
      <c r="T1969" s="231"/>
      <c r="AT1969" s="232" t="s">
        <v>191</v>
      </c>
      <c r="AU1969" s="232" t="s">
        <v>85</v>
      </c>
      <c r="AV1969" s="13" t="s">
        <v>85</v>
      </c>
      <c r="AW1969" s="13" t="s">
        <v>32</v>
      </c>
      <c r="AX1969" s="13" t="s">
        <v>76</v>
      </c>
      <c r="AY1969" s="232" t="s">
        <v>182</v>
      </c>
    </row>
    <row r="1970" spans="1:65" s="13" customFormat="1">
      <c r="B1970" s="221"/>
      <c r="C1970" s="222"/>
      <c r="D1970" s="223" t="s">
        <v>191</v>
      </c>
      <c r="E1970" s="224" t="s">
        <v>1</v>
      </c>
      <c r="F1970" s="225" t="s">
        <v>744</v>
      </c>
      <c r="G1970" s="222"/>
      <c r="H1970" s="226">
        <v>30.3</v>
      </c>
      <c r="I1970" s="227"/>
      <c r="J1970" s="222"/>
      <c r="K1970" s="222"/>
      <c r="L1970" s="228"/>
      <c r="M1970" s="229"/>
      <c r="N1970" s="230"/>
      <c r="O1970" s="230"/>
      <c r="P1970" s="230"/>
      <c r="Q1970" s="230"/>
      <c r="R1970" s="230"/>
      <c r="S1970" s="230"/>
      <c r="T1970" s="231"/>
      <c r="AT1970" s="232" t="s">
        <v>191</v>
      </c>
      <c r="AU1970" s="232" t="s">
        <v>85</v>
      </c>
      <c r="AV1970" s="13" t="s">
        <v>85</v>
      </c>
      <c r="AW1970" s="13" t="s">
        <v>32</v>
      </c>
      <c r="AX1970" s="13" t="s">
        <v>76</v>
      </c>
      <c r="AY1970" s="232" t="s">
        <v>182</v>
      </c>
    </row>
    <row r="1971" spans="1:65" s="14" customFormat="1">
      <c r="B1971" s="233"/>
      <c r="C1971" s="234"/>
      <c r="D1971" s="223" t="s">
        <v>191</v>
      </c>
      <c r="E1971" s="235" t="s">
        <v>1</v>
      </c>
      <c r="F1971" s="236" t="s">
        <v>548</v>
      </c>
      <c r="G1971" s="234"/>
      <c r="H1971" s="237">
        <v>197.25900000000001</v>
      </c>
      <c r="I1971" s="238"/>
      <c r="J1971" s="234"/>
      <c r="K1971" s="234"/>
      <c r="L1971" s="239"/>
      <c r="M1971" s="240"/>
      <c r="N1971" s="241"/>
      <c r="O1971" s="241"/>
      <c r="P1971" s="241"/>
      <c r="Q1971" s="241"/>
      <c r="R1971" s="241"/>
      <c r="S1971" s="241"/>
      <c r="T1971" s="242"/>
      <c r="AT1971" s="243" t="s">
        <v>191</v>
      </c>
      <c r="AU1971" s="243" t="s">
        <v>85</v>
      </c>
      <c r="AV1971" s="14" t="s">
        <v>195</v>
      </c>
      <c r="AW1971" s="14" t="s">
        <v>32</v>
      </c>
      <c r="AX1971" s="14" t="s">
        <v>76</v>
      </c>
      <c r="AY1971" s="243" t="s">
        <v>182</v>
      </c>
    </row>
    <row r="1972" spans="1:65" s="15" customFormat="1">
      <c r="B1972" s="244"/>
      <c r="C1972" s="245"/>
      <c r="D1972" s="223" t="s">
        <v>191</v>
      </c>
      <c r="E1972" s="246" t="s">
        <v>1</v>
      </c>
      <c r="F1972" s="247" t="s">
        <v>202</v>
      </c>
      <c r="G1972" s="245"/>
      <c r="H1972" s="248">
        <v>342.50699999999995</v>
      </c>
      <c r="I1972" s="249"/>
      <c r="J1972" s="245"/>
      <c r="K1972" s="245"/>
      <c r="L1972" s="250"/>
      <c r="M1972" s="251"/>
      <c r="N1972" s="252"/>
      <c r="O1972" s="252"/>
      <c r="P1972" s="252"/>
      <c r="Q1972" s="252"/>
      <c r="R1972" s="252"/>
      <c r="S1972" s="252"/>
      <c r="T1972" s="253"/>
      <c r="AT1972" s="254" t="s">
        <v>191</v>
      </c>
      <c r="AU1972" s="254" t="s">
        <v>85</v>
      </c>
      <c r="AV1972" s="15" t="s">
        <v>189</v>
      </c>
      <c r="AW1972" s="15" t="s">
        <v>32</v>
      </c>
      <c r="AX1972" s="15" t="s">
        <v>83</v>
      </c>
      <c r="AY1972" s="254" t="s">
        <v>182</v>
      </c>
    </row>
    <row r="1973" spans="1:65" s="2" customFormat="1" ht="16.5" customHeight="1">
      <c r="A1973" s="34"/>
      <c r="B1973" s="35"/>
      <c r="C1973" s="255" t="s">
        <v>3153</v>
      </c>
      <c r="D1973" s="255" t="s">
        <v>309</v>
      </c>
      <c r="E1973" s="256" t="s">
        <v>3154</v>
      </c>
      <c r="F1973" s="257" t="s">
        <v>3155</v>
      </c>
      <c r="G1973" s="258" t="s">
        <v>331</v>
      </c>
      <c r="H1973" s="259">
        <v>376.75799999999998</v>
      </c>
      <c r="I1973" s="260"/>
      <c r="J1973" s="261">
        <f>ROUND(I1973*H1973,2)</f>
        <v>0</v>
      </c>
      <c r="K1973" s="257" t="s">
        <v>188</v>
      </c>
      <c r="L1973" s="262"/>
      <c r="M1973" s="263" t="s">
        <v>1</v>
      </c>
      <c r="N1973" s="264" t="s">
        <v>41</v>
      </c>
      <c r="O1973" s="71"/>
      <c r="P1973" s="217">
        <f>O1973*H1973</f>
        <v>0</v>
      </c>
      <c r="Q1973" s="217">
        <v>1.26E-2</v>
      </c>
      <c r="R1973" s="217">
        <f>Q1973*H1973</f>
        <v>4.7471508</v>
      </c>
      <c r="S1973" s="217">
        <v>0</v>
      </c>
      <c r="T1973" s="218">
        <f>S1973*H1973</f>
        <v>0</v>
      </c>
      <c r="U1973" s="34"/>
      <c r="V1973" s="34"/>
      <c r="W1973" s="34"/>
      <c r="X1973" s="34"/>
      <c r="Y1973" s="34"/>
      <c r="Z1973" s="34"/>
      <c r="AA1973" s="34"/>
      <c r="AB1973" s="34"/>
      <c r="AC1973" s="34"/>
      <c r="AD1973" s="34"/>
      <c r="AE1973" s="34"/>
      <c r="AR1973" s="219" t="s">
        <v>380</v>
      </c>
      <c r="AT1973" s="219" t="s">
        <v>309</v>
      </c>
      <c r="AU1973" s="219" t="s">
        <v>85</v>
      </c>
      <c r="AY1973" s="17" t="s">
        <v>182</v>
      </c>
      <c r="BE1973" s="220">
        <f>IF(N1973="základní",J1973,0)</f>
        <v>0</v>
      </c>
      <c r="BF1973" s="220">
        <f>IF(N1973="snížená",J1973,0)</f>
        <v>0</v>
      </c>
      <c r="BG1973" s="220">
        <f>IF(N1973="zákl. přenesená",J1973,0)</f>
        <v>0</v>
      </c>
      <c r="BH1973" s="220">
        <f>IF(N1973="sníž. přenesená",J1973,0)</f>
        <v>0</v>
      </c>
      <c r="BI1973" s="220">
        <f>IF(N1973="nulová",J1973,0)</f>
        <v>0</v>
      </c>
      <c r="BJ1973" s="17" t="s">
        <v>83</v>
      </c>
      <c r="BK1973" s="220">
        <f>ROUND(I1973*H1973,2)</f>
        <v>0</v>
      </c>
      <c r="BL1973" s="17" t="s">
        <v>275</v>
      </c>
      <c r="BM1973" s="219" t="s">
        <v>3156</v>
      </c>
    </row>
    <row r="1974" spans="1:65" s="13" customFormat="1">
      <c r="B1974" s="221"/>
      <c r="C1974" s="222"/>
      <c r="D1974" s="223" t="s">
        <v>191</v>
      </c>
      <c r="E1974" s="222"/>
      <c r="F1974" s="225" t="s">
        <v>3157</v>
      </c>
      <c r="G1974" s="222"/>
      <c r="H1974" s="226">
        <v>376.75799999999998</v>
      </c>
      <c r="I1974" s="227"/>
      <c r="J1974" s="222"/>
      <c r="K1974" s="222"/>
      <c r="L1974" s="228"/>
      <c r="M1974" s="229"/>
      <c r="N1974" s="230"/>
      <c r="O1974" s="230"/>
      <c r="P1974" s="230"/>
      <c r="Q1974" s="230"/>
      <c r="R1974" s="230"/>
      <c r="S1974" s="230"/>
      <c r="T1974" s="231"/>
      <c r="AT1974" s="232" t="s">
        <v>191</v>
      </c>
      <c r="AU1974" s="232" t="s">
        <v>85</v>
      </c>
      <c r="AV1974" s="13" t="s">
        <v>85</v>
      </c>
      <c r="AW1974" s="13" t="s">
        <v>4</v>
      </c>
      <c r="AX1974" s="13" t="s">
        <v>83</v>
      </c>
      <c r="AY1974" s="232" t="s">
        <v>182</v>
      </c>
    </row>
    <row r="1975" spans="1:65" s="2" customFormat="1" ht="16.5" customHeight="1">
      <c r="A1975" s="34"/>
      <c r="B1975" s="35"/>
      <c r="C1975" s="208" t="s">
        <v>3158</v>
      </c>
      <c r="D1975" s="208" t="s">
        <v>184</v>
      </c>
      <c r="E1975" s="209" t="s">
        <v>3159</v>
      </c>
      <c r="F1975" s="210" t="s">
        <v>3160</v>
      </c>
      <c r="G1975" s="211" t="s">
        <v>331</v>
      </c>
      <c r="H1975" s="212">
        <v>313.45400000000001</v>
      </c>
      <c r="I1975" s="213"/>
      <c r="J1975" s="214">
        <f>ROUND(I1975*H1975,2)</f>
        <v>0</v>
      </c>
      <c r="K1975" s="210" t="s">
        <v>188</v>
      </c>
      <c r="L1975" s="39"/>
      <c r="M1975" s="215" t="s">
        <v>1</v>
      </c>
      <c r="N1975" s="216" t="s">
        <v>41</v>
      </c>
      <c r="O1975" s="71"/>
      <c r="P1975" s="217">
        <f>O1975*H1975</f>
        <v>0</v>
      </c>
      <c r="Q1975" s="217">
        <v>0</v>
      </c>
      <c r="R1975" s="217">
        <f>Q1975*H1975</f>
        <v>0</v>
      </c>
      <c r="S1975" s="217">
        <v>0</v>
      </c>
      <c r="T1975" s="218">
        <f>S1975*H1975</f>
        <v>0</v>
      </c>
      <c r="U1975" s="34"/>
      <c r="V1975" s="34"/>
      <c r="W1975" s="34"/>
      <c r="X1975" s="34"/>
      <c r="Y1975" s="34"/>
      <c r="Z1975" s="34"/>
      <c r="AA1975" s="34"/>
      <c r="AB1975" s="34"/>
      <c r="AC1975" s="34"/>
      <c r="AD1975" s="34"/>
      <c r="AE1975" s="34"/>
      <c r="AR1975" s="219" t="s">
        <v>275</v>
      </c>
      <c r="AT1975" s="219" t="s">
        <v>184</v>
      </c>
      <c r="AU1975" s="219" t="s">
        <v>85</v>
      </c>
      <c r="AY1975" s="17" t="s">
        <v>182</v>
      </c>
      <c r="BE1975" s="220">
        <f>IF(N1975="základní",J1975,0)</f>
        <v>0</v>
      </c>
      <c r="BF1975" s="220">
        <f>IF(N1975="snížená",J1975,0)</f>
        <v>0</v>
      </c>
      <c r="BG1975" s="220">
        <f>IF(N1975="zákl. přenesená",J1975,0)</f>
        <v>0</v>
      </c>
      <c r="BH1975" s="220">
        <f>IF(N1975="sníž. přenesená",J1975,0)</f>
        <v>0</v>
      </c>
      <c r="BI1975" s="220">
        <f>IF(N1975="nulová",J1975,0)</f>
        <v>0</v>
      </c>
      <c r="BJ1975" s="17" t="s">
        <v>83</v>
      </c>
      <c r="BK1975" s="220">
        <f>ROUND(I1975*H1975,2)</f>
        <v>0</v>
      </c>
      <c r="BL1975" s="17" t="s">
        <v>275</v>
      </c>
      <c r="BM1975" s="219" t="s">
        <v>3161</v>
      </c>
    </row>
    <row r="1976" spans="1:65" s="13" customFormat="1">
      <c r="B1976" s="221"/>
      <c r="C1976" s="222"/>
      <c r="D1976" s="223" t="s">
        <v>191</v>
      </c>
      <c r="E1976" s="224" t="s">
        <v>1</v>
      </c>
      <c r="F1976" s="225" t="s">
        <v>3139</v>
      </c>
      <c r="G1976" s="222"/>
      <c r="H1976" s="226">
        <v>74.891999999999996</v>
      </c>
      <c r="I1976" s="227"/>
      <c r="J1976" s="222"/>
      <c r="K1976" s="222"/>
      <c r="L1976" s="228"/>
      <c r="M1976" s="229"/>
      <c r="N1976" s="230"/>
      <c r="O1976" s="230"/>
      <c r="P1976" s="230"/>
      <c r="Q1976" s="230"/>
      <c r="R1976" s="230"/>
      <c r="S1976" s="230"/>
      <c r="T1976" s="231"/>
      <c r="AT1976" s="232" t="s">
        <v>191</v>
      </c>
      <c r="AU1976" s="232" t="s">
        <v>85</v>
      </c>
      <c r="AV1976" s="13" t="s">
        <v>85</v>
      </c>
      <c r="AW1976" s="13" t="s">
        <v>32</v>
      </c>
      <c r="AX1976" s="13" t="s">
        <v>76</v>
      </c>
      <c r="AY1976" s="232" t="s">
        <v>182</v>
      </c>
    </row>
    <row r="1977" spans="1:65" s="13" customFormat="1">
      <c r="B1977" s="221"/>
      <c r="C1977" s="222"/>
      <c r="D1977" s="223" t="s">
        <v>191</v>
      </c>
      <c r="E1977" s="224" t="s">
        <v>1</v>
      </c>
      <c r="F1977" s="225" t="s">
        <v>3140</v>
      </c>
      <c r="G1977" s="222"/>
      <c r="H1977" s="226">
        <v>16.975000000000001</v>
      </c>
      <c r="I1977" s="227"/>
      <c r="J1977" s="222"/>
      <c r="K1977" s="222"/>
      <c r="L1977" s="228"/>
      <c r="M1977" s="229"/>
      <c r="N1977" s="230"/>
      <c r="O1977" s="230"/>
      <c r="P1977" s="230"/>
      <c r="Q1977" s="230"/>
      <c r="R1977" s="230"/>
      <c r="S1977" s="230"/>
      <c r="T1977" s="231"/>
      <c r="AT1977" s="232" t="s">
        <v>191</v>
      </c>
      <c r="AU1977" s="232" t="s">
        <v>85</v>
      </c>
      <c r="AV1977" s="13" t="s">
        <v>85</v>
      </c>
      <c r="AW1977" s="13" t="s">
        <v>32</v>
      </c>
      <c r="AX1977" s="13" t="s">
        <v>76</v>
      </c>
      <c r="AY1977" s="232" t="s">
        <v>182</v>
      </c>
    </row>
    <row r="1978" spans="1:65" s="13" customFormat="1">
      <c r="B1978" s="221"/>
      <c r="C1978" s="222"/>
      <c r="D1978" s="223" t="s">
        <v>191</v>
      </c>
      <c r="E1978" s="224" t="s">
        <v>1</v>
      </c>
      <c r="F1978" s="225" t="s">
        <v>3141</v>
      </c>
      <c r="G1978" s="222"/>
      <c r="H1978" s="226">
        <v>11.3</v>
      </c>
      <c r="I1978" s="227"/>
      <c r="J1978" s="222"/>
      <c r="K1978" s="222"/>
      <c r="L1978" s="228"/>
      <c r="M1978" s="229"/>
      <c r="N1978" s="230"/>
      <c r="O1978" s="230"/>
      <c r="P1978" s="230"/>
      <c r="Q1978" s="230"/>
      <c r="R1978" s="230"/>
      <c r="S1978" s="230"/>
      <c r="T1978" s="231"/>
      <c r="AT1978" s="232" t="s">
        <v>191</v>
      </c>
      <c r="AU1978" s="232" t="s">
        <v>85</v>
      </c>
      <c r="AV1978" s="13" t="s">
        <v>85</v>
      </c>
      <c r="AW1978" s="13" t="s">
        <v>32</v>
      </c>
      <c r="AX1978" s="13" t="s">
        <v>76</v>
      </c>
      <c r="AY1978" s="232" t="s">
        <v>182</v>
      </c>
    </row>
    <row r="1979" spans="1:65" s="14" customFormat="1">
      <c r="B1979" s="233"/>
      <c r="C1979" s="234"/>
      <c r="D1979" s="223" t="s">
        <v>191</v>
      </c>
      <c r="E1979" s="235" t="s">
        <v>1</v>
      </c>
      <c r="F1979" s="236" t="s">
        <v>541</v>
      </c>
      <c r="G1979" s="234"/>
      <c r="H1979" s="237">
        <v>103.16699999999999</v>
      </c>
      <c r="I1979" s="238"/>
      <c r="J1979" s="234"/>
      <c r="K1979" s="234"/>
      <c r="L1979" s="239"/>
      <c r="M1979" s="240"/>
      <c r="N1979" s="241"/>
      <c r="O1979" s="241"/>
      <c r="P1979" s="241"/>
      <c r="Q1979" s="241"/>
      <c r="R1979" s="241"/>
      <c r="S1979" s="241"/>
      <c r="T1979" s="242"/>
      <c r="AT1979" s="243" t="s">
        <v>191</v>
      </c>
      <c r="AU1979" s="243" t="s">
        <v>85</v>
      </c>
      <c r="AV1979" s="14" t="s">
        <v>195</v>
      </c>
      <c r="AW1979" s="14" t="s">
        <v>32</v>
      </c>
      <c r="AX1979" s="14" t="s">
        <v>76</v>
      </c>
      <c r="AY1979" s="243" t="s">
        <v>182</v>
      </c>
    </row>
    <row r="1980" spans="1:65" s="13" customFormat="1">
      <c r="B1980" s="221"/>
      <c r="C1980" s="222"/>
      <c r="D1980" s="223" t="s">
        <v>191</v>
      </c>
      <c r="E1980" s="224" t="s">
        <v>1</v>
      </c>
      <c r="F1980" s="225" t="s">
        <v>3142</v>
      </c>
      <c r="G1980" s="222"/>
      <c r="H1980" s="226">
        <v>42.081000000000003</v>
      </c>
      <c r="I1980" s="227"/>
      <c r="J1980" s="222"/>
      <c r="K1980" s="222"/>
      <c r="L1980" s="228"/>
      <c r="M1980" s="229"/>
      <c r="N1980" s="230"/>
      <c r="O1980" s="230"/>
      <c r="P1980" s="230"/>
      <c r="Q1980" s="230"/>
      <c r="R1980" s="230"/>
      <c r="S1980" s="230"/>
      <c r="T1980" s="231"/>
      <c r="AT1980" s="232" t="s">
        <v>191</v>
      </c>
      <c r="AU1980" s="232" t="s">
        <v>85</v>
      </c>
      <c r="AV1980" s="13" t="s">
        <v>85</v>
      </c>
      <c r="AW1980" s="13" t="s">
        <v>32</v>
      </c>
      <c r="AX1980" s="13" t="s">
        <v>76</v>
      </c>
      <c r="AY1980" s="232" t="s">
        <v>182</v>
      </c>
    </row>
    <row r="1981" spans="1:65" s="14" customFormat="1">
      <c r="B1981" s="233"/>
      <c r="C1981" s="234"/>
      <c r="D1981" s="223" t="s">
        <v>191</v>
      </c>
      <c r="E1981" s="235" t="s">
        <v>1</v>
      </c>
      <c r="F1981" s="236" t="s">
        <v>546</v>
      </c>
      <c r="G1981" s="234"/>
      <c r="H1981" s="237">
        <v>42.081000000000003</v>
      </c>
      <c r="I1981" s="238"/>
      <c r="J1981" s="234"/>
      <c r="K1981" s="234"/>
      <c r="L1981" s="239"/>
      <c r="M1981" s="240"/>
      <c r="N1981" s="241"/>
      <c r="O1981" s="241"/>
      <c r="P1981" s="241"/>
      <c r="Q1981" s="241"/>
      <c r="R1981" s="241"/>
      <c r="S1981" s="241"/>
      <c r="T1981" s="242"/>
      <c r="AT1981" s="243" t="s">
        <v>191</v>
      </c>
      <c r="AU1981" s="243" t="s">
        <v>85</v>
      </c>
      <c r="AV1981" s="14" t="s">
        <v>195</v>
      </c>
      <c r="AW1981" s="14" t="s">
        <v>32</v>
      </c>
      <c r="AX1981" s="14" t="s">
        <v>76</v>
      </c>
      <c r="AY1981" s="243" t="s">
        <v>182</v>
      </c>
    </row>
    <row r="1982" spans="1:65" s="13" customFormat="1">
      <c r="B1982" s="221"/>
      <c r="C1982" s="222"/>
      <c r="D1982" s="223" t="s">
        <v>191</v>
      </c>
      <c r="E1982" s="224" t="s">
        <v>1</v>
      </c>
      <c r="F1982" s="225" t="s">
        <v>735</v>
      </c>
      <c r="G1982" s="222"/>
      <c r="H1982" s="226">
        <v>12.337999999999999</v>
      </c>
      <c r="I1982" s="227"/>
      <c r="J1982" s="222"/>
      <c r="K1982" s="222"/>
      <c r="L1982" s="228"/>
      <c r="M1982" s="229"/>
      <c r="N1982" s="230"/>
      <c r="O1982" s="230"/>
      <c r="P1982" s="230"/>
      <c r="Q1982" s="230"/>
      <c r="R1982" s="230"/>
      <c r="S1982" s="230"/>
      <c r="T1982" s="231"/>
      <c r="AT1982" s="232" t="s">
        <v>191</v>
      </c>
      <c r="AU1982" s="232" t="s">
        <v>85</v>
      </c>
      <c r="AV1982" s="13" t="s">
        <v>85</v>
      </c>
      <c r="AW1982" s="13" t="s">
        <v>32</v>
      </c>
      <c r="AX1982" s="13" t="s">
        <v>76</v>
      </c>
      <c r="AY1982" s="232" t="s">
        <v>182</v>
      </c>
    </row>
    <row r="1983" spans="1:65" s="13" customFormat="1">
      <c r="B1983" s="221"/>
      <c r="C1983" s="222"/>
      <c r="D1983" s="223" t="s">
        <v>191</v>
      </c>
      <c r="E1983" s="224" t="s">
        <v>1</v>
      </c>
      <c r="F1983" s="225" t="s">
        <v>3162</v>
      </c>
      <c r="G1983" s="222"/>
      <c r="H1983" s="226">
        <v>18.228000000000002</v>
      </c>
      <c r="I1983" s="227"/>
      <c r="J1983" s="222"/>
      <c r="K1983" s="222"/>
      <c r="L1983" s="228"/>
      <c r="M1983" s="229"/>
      <c r="N1983" s="230"/>
      <c r="O1983" s="230"/>
      <c r="P1983" s="230"/>
      <c r="Q1983" s="230"/>
      <c r="R1983" s="230"/>
      <c r="S1983" s="230"/>
      <c r="T1983" s="231"/>
      <c r="AT1983" s="232" t="s">
        <v>191</v>
      </c>
      <c r="AU1983" s="232" t="s">
        <v>85</v>
      </c>
      <c r="AV1983" s="13" t="s">
        <v>85</v>
      </c>
      <c r="AW1983" s="13" t="s">
        <v>32</v>
      </c>
      <c r="AX1983" s="13" t="s">
        <v>76</v>
      </c>
      <c r="AY1983" s="232" t="s">
        <v>182</v>
      </c>
    </row>
    <row r="1984" spans="1:65" s="13" customFormat="1">
      <c r="B1984" s="221"/>
      <c r="C1984" s="222"/>
      <c r="D1984" s="223" t="s">
        <v>191</v>
      </c>
      <c r="E1984" s="224" t="s">
        <v>1</v>
      </c>
      <c r="F1984" s="225" t="s">
        <v>737</v>
      </c>
      <c r="G1984" s="222"/>
      <c r="H1984" s="226">
        <v>7.38</v>
      </c>
      <c r="I1984" s="227"/>
      <c r="J1984" s="222"/>
      <c r="K1984" s="222"/>
      <c r="L1984" s="228"/>
      <c r="M1984" s="229"/>
      <c r="N1984" s="230"/>
      <c r="O1984" s="230"/>
      <c r="P1984" s="230"/>
      <c r="Q1984" s="230"/>
      <c r="R1984" s="230"/>
      <c r="S1984" s="230"/>
      <c r="T1984" s="231"/>
      <c r="AT1984" s="232" t="s">
        <v>191</v>
      </c>
      <c r="AU1984" s="232" t="s">
        <v>85</v>
      </c>
      <c r="AV1984" s="13" t="s">
        <v>85</v>
      </c>
      <c r="AW1984" s="13" t="s">
        <v>32</v>
      </c>
      <c r="AX1984" s="13" t="s">
        <v>76</v>
      </c>
      <c r="AY1984" s="232" t="s">
        <v>182</v>
      </c>
    </row>
    <row r="1985" spans="1:65" s="13" customFormat="1">
      <c r="B1985" s="221"/>
      <c r="C1985" s="222"/>
      <c r="D1985" s="223" t="s">
        <v>191</v>
      </c>
      <c r="E1985" s="224" t="s">
        <v>1</v>
      </c>
      <c r="F1985" s="225" t="s">
        <v>738</v>
      </c>
      <c r="G1985" s="222"/>
      <c r="H1985" s="226">
        <v>20.013000000000002</v>
      </c>
      <c r="I1985" s="227"/>
      <c r="J1985" s="222"/>
      <c r="K1985" s="222"/>
      <c r="L1985" s="228"/>
      <c r="M1985" s="229"/>
      <c r="N1985" s="230"/>
      <c r="O1985" s="230"/>
      <c r="P1985" s="230"/>
      <c r="Q1985" s="230"/>
      <c r="R1985" s="230"/>
      <c r="S1985" s="230"/>
      <c r="T1985" s="231"/>
      <c r="AT1985" s="232" t="s">
        <v>191</v>
      </c>
      <c r="AU1985" s="232" t="s">
        <v>85</v>
      </c>
      <c r="AV1985" s="13" t="s">
        <v>85</v>
      </c>
      <c r="AW1985" s="13" t="s">
        <v>32</v>
      </c>
      <c r="AX1985" s="13" t="s">
        <v>76</v>
      </c>
      <c r="AY1985" s="232" t="s">
        <v>182</v>
      </c>
    </row>
    <row r="1986" spans="1:65" s="13" customFormat="1">
      <c r="B1986" s="221"/>
      <c r="C1986" s="222"/>
      <c r="D1986" s="223" t="s">
        <v>191</v>
      </c>
      <c r="E1986" s="224" t="s">
        <v>1</v>
      </c>
      <c r="F1986" s="225" t="s">
        <v>739</v>
      </c>
      <c r="G1986" s="222"/>
      <c r="H1986" s="226">
        <v>20.09</v>
      </c>
      <c r="I1986" s="227"/>
      <c r="J1986" s="222"/>
      <c r="K1986" s="222"/>
      <c r="L1986" s="228"/>
      <c r="M1986" s="229"/>
      <c r="N1986" s="230"/>
      <c r="O1986" s="230"/>
      <c r="P1986" s="230"/>
      <c r="Q1986" s="230"/>
      <c r="R1986" s="230"/>
      <c r="S1986" s="230"/>
      <c r="T1986" s="231"/>
      <c r="AT1986" s="232" t="s">
        <v>191</v>
      </c>
      <c r="AU1986" s="232" t="s">
        <v>85</v>
      </c>
      <c r="AV1986" s="13" t="s">
        <v>85</v>
      </c>
      <c r="AW1986" s="13" t="s">
        <v>32</v>
      </c>
      <c r="AX1986" s="13" t="s">
        <v>76</v>
      </c>
      <c r="AY1986" s="232" t="s">
        <v>182</v>
      </c>
    </row>
    <row r="1987" spans="1:65" s="13" customFormat="1">
      <c r="B1987" s="221"/>
      <c r="C1987" s="222"/>
      <c r="D1987" s="223" t="s">
        <v>191</v>
      </c>
      <c r="E1987" s="224" t="s">
        <v>1</v>
      </c>
      <c r="F1987" s="225" t="s">
        <v>740</v>
      </c>
      <c r="G1987" s="222"/>
      <c r="H1987" s="226">
        <v>14.11</v>
      </c>
      <c r="I1987" s="227"/>
      <c r="J1987" s="222"/>
      <c r="K1987" s="222"/>
      <c r="L1987" s="228"/>
      <c r="M1987" s="229"/>
      <c r="N1987" s="230"/>
      <c r="O1987" s="230"/>
      <c r="P1987" s="230"/>
      <c r="Q1987" s="230"/>
      <c r="R1987" s="230"/>
      <c r="S1987" s="230"/>
      <c r="T1987" s="231"/>
      <c r="AT1987" s="232" t="s">
        <v>191</v>
      </c>
      <c r="AU1987" s="232" t="s">
        <v>85</v>
      </c>
      <c r="AV1987" s="13" t="s">
        <v>85</v>
      </c>
      <c r="AW1987" s="13" t="s">
        <v>32</v>
      </c>
      <c r="AX1987" s="13" t="s">
        <v>76</v>
      </c>
      <c r="AY1987" s="232" t="s">
        <v>182</v>
      </c>
    </row>
    <row r="1988" spans="1:65" s="13" customFormat="1">
      <c r="B1988" s="221"/>
      <c r="C1988" s="222"/>
      <c r="D1988" s="223" t="s">
        <v>191</v>
      </c>
      <c r="E1988" s="224" t="s">
        <v>1</v>
      </c>
      <c r="F1988" s="225" t="s">
        <v>741</v>
      </c>
      <c r="G1988" s="222"/>
      <c r="H1988" s="226">
        <v>7.77</v>
      </c>
      <c r="I1988" s="227"/>
      <c r="J1988" s="222"/>
      <c r="K1988" s="222"/>
      <c r="L1988" s="228"/>
      <c r="M1988" s="229"/>
      <c r="N1988" s="230"/>
      <c r="O1988" s="230"/>
      <c r="P1988" s="230"/>
      <c r="Q1988" s="230"/>
      <c r="R1988" s="230"/>
      <c r="S1988" s="230"/>
      <c r="T1988" s="231"/>
      <c r="AT1988" s="232" t="s">
        <v>191</v>
      </c>
      <c r="AU1988" s="232" t="s">
        <v>85</v>
      </c>
      <c r="AV1988" s="13" t="s">
        <v>85</v>
      </c>
      <c r="AW1988" s="13" t="s">
        <v>32</v>
      </c>
      <c r="AX1988" s="13" t="s">
        <v>76</v>
      </c>
      <c r="AY1988" s="232" t="s">
        <v>182</v>
      </c>
    </row>
    <row r="1989" spans="1:65" s="13" customFormat="1">
      <c r="B1989" s="221"/>
      <c r="C1989" s="222"/>
      <c r="D1989" s="223" t="s">
        <v>191</v>
      </c>
      <c r="E1989" s="224" t="s">
        <v>1</v>
      </c>
      <c r="F1989" s="225" t="s">
        <v>742</v>
      </c>
      <c r="G1989" s="222"/>
      <c r="H1989" s="226">
        <v>18.494</v>
      </c>
      <c r="I1989" s="227"/>
      <c r="J1989" s="222"/>
      <c r="K1989" s="222"/>
      <c r="L1989" s="228"/>
      <c r="M1989" s="229"/>
      <c r="N1989" s="230"/>
      <c r="O1989" s="230"/>
      <c r="P1989" s="230"/>
      <c r="Q1989" s="230"/>
      <c r="R1989" s="230"/>
      <c r="S1989" s="230"/>
      <c r="T1989" s="231"/>
      <c r="AT1989" s="232" t="s">
        <v>191</v>
      </c>
      <c r="AU1989" s="232" t="s">
        <v>85</v>
      </c>
      <c r="AV1989" s="13" t="s">
        <v>85</v>
      </c>
      <c r="AW1989" s="13" t="s">
        <v>32</v>
      </c>
      <c r="AX1989" s="13" t="s">
        <v>76</v>
      </c>
      <c r="AY1989" s="232" t="s">
        <v>182</v>
      </c>
    </row>
    <row r="1990" spans="1:65" s="13" customFormat="1">
      <c r="B1990" s="221"/>
      <c r="C1990" s="222"/>
      <c r="D1990" s="223" t="s">
        <v>191</v>
      </c>
      <c r="E1990" s="224" t="s">
        <v>1</v>
      </c>
      <c r="F1990" s="225" t="s">
        <v>743</v>
      </c>
      <c r="G1990" s="222"/>
      <c r="H1990" s="226">
        <v>19.483000000000001</v>
      </c>
      <c r="I1990" s="227"/>
      <c r="J1990" s="222"/>
      <c r="K1990" s="222"/>
      <c r="L1990" s="228"/>
      <c r="M1990" s="229"/>
      <c r="N1990" s="230"/>
      <c r="O1990" s="230"/>
      <c r="P1990" s="230"/>
      <c r="Q1990" s="230"/>
      <c r="R1990" s="230"/>
      <c r="S1990" s="230"/>
      <c r="T1990" s="231"/>
      <c r="AT1990" s="232" t="s">
        <v>191</v>
      </c>
      <c r="AU1990" s="232" t="s">
        <v>85</v>
      </c>
      <c r="AV1990" s="13" t="s">
        <v>85</v>
      </c>
      <c r="AW1990" s="13" t="s">
        <v>32</v>
      </c>
      <c r="AX1990" s="13" t="s">
        <v>76</v>
      </c>
      <c r="AY1990" s="232" t="s">
        <v>182</v>
      </c>
    </row>
    <row r="1991" spans="1:65" s="13" customFormat="1">
      <c r="B1991" s="221"/>
      <c r="C1991" s="222"/>
      <c r="D1991" s="223" t="s">
        <v>191</v>
      </c>
      <c r="E1991" s="224" t="s">
        <v>1</v>
      </c>
      <c r="F1991" s="225" t="s">
        <v>744</v>
      </c>
      <c r="G1991" s="222"/>
      <c r="H1991" s="226">
        <v>30.3</v>
      </c>
      <c r="I1991" s="227"/>
      <c r="J1991" s="222"/>
      <c r="K1991" s="222"/>
      <c r="L1991" s="228"/>
      <c r="M1991" s="229"/>
      <c r="N1991" s="230"/>
      <c r="O1991" s="230"/>
      <c r="P1991" s="230"/>
      <c r="Q1991" s="230"/>
      <c r="R1991" s="230"/>
      <c r="S1991" s="230"/>
      <c r="T1991" s="231"/>
      <c r="AT1991" s="232" t="s">
        <v>191</v>
      </c>
      <c r="AU1991" s="232" t="s">
        <v>85</v>
      </c>
      <c r="AV1991" s="13" t="s">
        <v>85</v>
      </c>
      <c r="AW1991" s="13" t="s">
        <v>32</v>
      </c>
      <c r="AX1991" s="13" t="s">
        <v>76</v>
      </c>
      <c r="AY1991" s="232" t="s">
        <v>182</v>
      </c>
    </row>
    <row r="1992" spans="1:65" s="14" customFormat="1">
      <c r="B1992" s="233"/>
      <c r="C1992" s="234"/>
      <c r="D1992" s="223" t="s">
        <v>191</v>
      </c>
      <c r="E1992" s="235" t="s">
        <v>1</v>
      </c>
      <c r="F1992" s="236" t="s">
        <v>548</v>
      </c>
      <c r="G1992" s="234"/>
      <c r="H1992" s="237">
        <v>168.20600000000002</v>
      </c>
      <c r="I1992" s="238"/>
      <c r="J1992" s="234"/>
      <c r="K1992" s="234"/>
      <c r="L1992" s="239"/>
      <c r="M1992" s="240"/>
      <c r="N1992" s="241"/>
      <c r="O1992" s="241"/>
      <c r="P1992" s="241"/>
      <c r="Q1992" s="241"/>
      <c r="R1992" s="241"/>
      <c r="S1992" s="241"/>
      <c r="T1992" s="242"/>
      <c r="AT1992" s="243" t="s">
        <v>191</v>
      </c>
      <c r="AU1992" s="243" t="s">
        <v>85</v>
      </c>
      <c r="AV1992" s="14" t="s">
        <v>195</v>
      </c>
      <c r="AW1992" s="14" t="s">
        <v>32</v>
      </c>
      <c r="AX1992" s="14" t="s">
        <v>76</v>
      </c>
      <c r="AY1992" s="243" t="s">
        <v>182</v>
      </c>
    </row>
    <row r="1993" spans="1:65" s="15" customFormat="1">
      <c r="B1993" s="244"/>
      <c r="C1993" s="245"/>
      <c r="D1993" s="223" t="s">
        <v>191</v>
      </c>
      <c r="E1993" s="246" t="s">
        <v>1</v>
      </c>
      <c r="F1993" s="247" t="s">
        <v>202</v>
      </c>
      <c r="G1993" s="245"/>
      <c r="H1993" s="248">
        <v>313.45400000000001</v>
      </c>
      <c r="I1993" s="249"/>
      <c r="J1993" s="245"/>
      <c r="K1993" s="245"/>
      <c r="L1993" s="250"/>
      <c r="M1993" s="251"/>
      <c r="N1993" s="252"/>
      <c r="O1993" s="252"/>
      <c r="P1993" s="252"/>
      <c r="Q1993" s="252"/>
      <c r="R1993" s="252"/>
      <c r="S1993" s="252"/>
      <c r="T1993" s="253"/>
      <c r="AT1993" s="254" t="s">
        <v>191</v>
      </c>
      <c r="AU1993" s="254" t="s">
        <v>85</v>
      </c>
      <c r="AV1993" s="15" t="s">
        <v>189</v>
      </c>
      <c r="AW1993" s="15" t="s">
        <v>32</v>
      </c>
      <c r="AX1993" s="15" t="s">
        <v>83</v>
      </c>
      <c r="AY1993" s="254" t="s">
        <v>182</v>
      </c>
    </row>
    <row r="1994" spans="1:65" s="2" customFormat="1" ht="16.5" customHeight="1">
      <c r="A1994" s="34"/>
      <c r="B1994" s="35"/>
      <c r="C1994" s="208" t="s">
        <v>3163</v>
      </c>
      <c r="D1994" s="208" t="s">
        <v>184</v>
      </c>
      <c r="E1994" s="209" t="s">
        <v>3164</v>
      </c>
      <c r="F1994" s="210" t="s">
        <v>3165</v>
      </c>
      <c r="G1994" s="211" t="s">
        <v>360</v>
      </c>
      <c r="H1994" s="212">
        <v>64.7</v>
      </c>
      <c r="I1994" s="213"/>
      <c r="J1994" s="214">
        <f>ROUND(I1994*H1994,2)</f>
        <v>0</v>
      </c>
      <c r="K1994" s="210" t="s">
        <v>188</v>
      </c>
      <c r="L1994" s="39"/>
      <c r="M1994" s="215" t="s">
        <v>1</v>
      </c>
      <c r="N1994" s="216" t="s">
        <v>41</v>
      </c>
      <c r="O1994" s="71"/>
      <c r="P1994" s="217">
        <f>O1994*H1994</f>
        <v>0</v>
      </c>
      <c r="Q1994" s="217">
        <v>5.5000000000000003E-4</v>
      </c>
      <c r="R1994" s="217">
        <f>Q1994*H1994</f>
        <v>3.5585000000000006E-2</v>
      </c>
      <c r="S1994" s="217">
        <v>0</v>
      </c>
      <c r="T1994" s="218">
        <f>S1994*H1994</f>
        <v>0</v>
      </c>
      <c r="U1994" s="34"/>
      <c r="V1994" s="34"/>
      <c r="W1994" s="34"/>
      <c r="X1994" s="34"/>
      <c r="Y1994" s="34"/>
      <c r="Z1994" s="34"/>
      <c r="AA1994" s="34"/>
      <c r="AB1994" s="34"/>
      <c r="AC1994" s="34"/>
      <c r="AD1994" s="34"/>
      <c r="AE1994" s="34"/>
      <c r="AR1994" s="219" t="s">
        <v>275</v>
      </c>
      <c r="AT1994" s="219" t="s">
        <v>184</v>
      </c>
      <c r="AU1994" s="219" t="s">
        <v>85</v>
      </c>
      <c r="AY1994" s="17" t="s">
        <v>182</v>
      </c>
      <c r="BE1994" s="220">
        <f>IF(N1994="základní",J1994,0)</f>
        <v>0</v>
      </c>
      <c r="BF1994" s="220">
        <f>IF(N1994="snížená",J1994,0)</f>
        <v>0</v>
      </c>
      <c r="BG1994" s="220">
        <f>IF(N1994="zákl. přenesená",J1994,0)</f>
        <v>0</v>
      </c>
      <c r="BH1994" s="220">
        <f>IF(N1994="sníž. přenesená",J1994,0)</f>
        <v>0</v>
      </c>
      <c r="BI1994" s="220">
        <f>IF(N1994="nulová",J1994,0)</f>
        <v>0</v>
      </c>
      <c r="BJ1994" s="17" t="s">
        <v>83</v>
      </c>
      <c r="BK1994" s="220">
        <f>ROUND(I1994*H1994,2)</f>
        <v>0</v>
      </c>
      <c r="BL1994" s="17" t="s">
        <v>275</v>
      </c>
      <c r="BM1994" s="219" t="s">
        <v>3166</v>
      </c>
    </row>
    <row r="1995" spans="1:65" s="13" customFormat="1">
      <c r="B1995" s="221"/>
      <c r="C1995" s="222"/>
      <c r="D1995" s="223" t="s">
        <v>191</v>
      </c>
      <c r="E1995" s="224" t="s">
        <v>1</v>
      </c>
      <c r="F1995" s="225" t="s">
        <v>3167</v>
      </c>
      <c r="G1995" s="222"/>
      <c r="H1995" s="226">
        <v>4.2</v>
      </c>
      <c r="I1995" s="227"/>
      <c r="J1995" s="222"/>
      <c r="K1995" s="222"/>
      <c r="L1995" s="228"/>
      <c r="M1995" s="229"/>
      <c r="N1995" s="230"/>
      <c r="O1995" s="230"/>
      <c r="P1995" s="230"/>
      <c r="Q1995" s="230"/>
      <c r="R1995" s="230"/>
      <c r="S1995" s="230"/>
      <c r="T1995" s="231"/>
      <c r="AT1995" s="232" t="s">
        <v>191</v>
      </c>
      <c r="AU1995" s="232" t="s">
        <v>85</v>
      </c>
      <c r="AV1995" s="13" t="s">
        <v>85</v>
      </c>
      <c r="AW1995" s="13" t="s">
        <v>32</v>
      </c>
      <c r="AX1995" s="13" t="s">
        <v>76</v>
      </c>
      <c r="AY1995" s="232" t="s">
        <v>182</v>
      </c>
    </row>
    <row r="1996" spans="1:65" s="13" customFormat="1">
      <c r="B1996" s="221"/>
      <c r="C1996" s="222"/>
      <c r="D1996" s="223" t="s">
        <v>191</v>
      </c>
      <c r="E1996" s="224" t="s">
        <v>1</v>
      </c>
      <c r="F1996" s="225" t="s">
        <v>3168</v>
      </c>
      <c r="G1996" s="222"/>
      <c r="H1996" s="226">
        <v>12.6</v>
      </c>
      <c r="I1996" s="227"/>
      <c r="J1996" s="222"/>
      <c r="K1996" s="222"/>
      <c r="L1996" s="228"/>
      <c r="M1996" s="229"/>
      <c r="N1996" s="230"/>
      <c r="O1996" s="230"/>
      <c r="P1996" s="230"/>
      <c r="Q1996" s="230"/>
      <c r="R1996" s="230"/>
      <c r="S1996" s="230"/>
      <c r="T1996" s="231"/>
      <c r="AT1996" s="232" t="s">
        <v>191</v>
      </c>
      <c r="AU1996" s="232" t="s">
        <v>85</v>
      </c>
      <c r="AV1996" s="13" t="s">
        <v>85</v>
      </c>
      <c r="AW1996" s="13" t="s">
        <v>32</v>
      </c>
      <c r="AX1996" s="13" t="s">
        <v>76</v>
      </c>
      <c r="AY1996" s="232" t="s">
        <v>182</v>
      </c>
    </row>
    <row r="1997" spans="1:65" s="13" customFormat="1">
      <c r="B1997" s="221"/>
      <c r="C1997" s="222"/>
      <c r="D1997" s="223" t="s">
        <v>191</v>
      </c>
      <c r="E1997" s="224" t="s">
        <v>1</v>
      </c>
      <c r="F1997" s="225" t="s">
        <v>3169</v>
      </c>
      <c r="G1997" s="222"/>
      <c r="H1997" s="226">
        <v>47.9</v>
      </c>
      <c r="I1997" s="227"/>
      <c r="J1997" s="222"/>
      <c r="K1997" s="222"/>
      <c r="L1997" s="228"/>
      <c r="M1997" s="229"/>
      <c r="N1997" s="230"/>
      <c r="O1997" s="230"/>
      <c r="P1997" s="230"/>
      <c r="Q1997" s="230"/>
      <c r="R1997" s="230"/>
      <c r="S1997" s="230"/>
      <c r="T1997" s="231"/>
      <c r="AT1997" s="232" t="s">
        <v>191</v>
      </c>
      <c r="AU1997" s="232" t="s">
        <v>85</v>
      </c>
      <c r="AV1997" s="13" t="s">
        <v>85</v>
      </c>
      <c r="AW1997" s="13" t="s">
        <v>32</v>
      </c>
      <c r="AX1997" s="13" t="s">
        <v>76</v>
      </c>
      <c r="AY1997" s="232" t="s">
        <v>182</v>
      </c>
    </row>
    <row r="1998" spans="1:65" s="15" customFormat="1">
      <c r="B1998" s="244"/>
      <c r="C1998" s="245"/>
      <c r="D1998" s="223" t="s">
        <v>191</v>
      </c>
      <c r="E1998" s="246" t="s">
        <v>1</v>
      </c>
      <c r="F1998" s="247" t="s">
        <v>202</v>
      </c>
      <c r="G1998" s="245"/>
      <c r="H1998" s="248">
        <v>64.7</v>
      </c>
      <c r="I1998" s="249"/>
      <c r="J1998" s="245"/>
      <c r="K1998" s="245"/>
      <c r="L1998" s="250"/>
      <c r="M1998" s="251"/>
      <c r="N1998" s="252"/>
      <c r="O1998" s="252"/>
      <c r="P1998" s="252"/>
      <c r="Q1998" s="252"/>
      <c r="R1998" s="252"/>
      <c r="S1998" s="252"/>
      <c r="T1998" s="253"/>
      <c r="AT1998" s="254" t="s">
        <v>191</v>
      </c>
      <c r="AU1998" s="254" t="s">
        <v>85</v>
      </c>
      <c r="AV1998" s="15" t="s">
        <v>189</v>
      </c>
      <c r="AW1998" s="15" t="s">
        <v>32</v>
      </c>
      <c r="AX1998" s="15" t="s">
        <v>83</v>
      </c>
      <c r="AY1998" s="254" t="s">
        <v>182</v>
      </c>
    </row>
    <row r="1999" spans="1:65" s="2" customFormat="1" ht="16.5" customHeight="1">
      <c r="A1999" s="34"/>
      <c r="B1999" s="35"/>
      <c r="C1999" s="208" t="s">
        <v>3170</v>
      </c>
      <c r="D1999" s="208" t="s">
        <v>184</v>
      </c>
      <c r="E1999" s="209" t="s">
        <v>3171</v>
      </c>
      <c r="F1999" s="210" t="s">
        <v>3172</v>
      </c>
      <c r="G1999" s="211" t="s">
        <v>360</v>
      </c>
      <c r="H1999" s="212">
        <v>188.75</v>
      </c>
      <c r="I1999" s="213"/>
      <c r="J1999" s="214">
        <f>ROUND(I1999*H1999,2)</f>
        <v>0</v>
      </c>
      <c r="K1999" s="210" t="s">
        <v>188</v>
      </c>
      <c r="L1999" s="39"/>
      <c r="M1999" s="215" t="s">
        <v>1</v>
      </c>
      <c r="N1999" s="216" t="s">
        <v>41</v>
      </c>
      <c r="O1999" s="71"/>
      <c r="P1999" s="217">
        <f>O1999*H1999</f>
        <v>0</v>
      </c>
      <c r="Q1999" s="217">
        <v>5.0000000000000001E-4</v>
      </c>
      <c r="R1999" s="217">
        <f>Q1999*H1999</f>
        <v>9.4375000000000001E-2</v>
      </c>
      <c r="S1999" s="217">
        <v>0</v>
      </c>
      <c r="T1999" s="218">
        <f>S1999*H1999</f>
        <v>0</v>
      </c>
      <c r="U1999" s="34"/>
      <c r="V1999" s="34"/>
      <c r="W1999" s="34"/>
      <c r="X1999" s="34"/>
      <c r="Y1999" s="34"/>
      <c r="Z1999" s="34"/>
      <c r="AA1999" s="34"/>
      <c r="AB1999" s="34"/>
      <c r="AC1999" s="34"/>
      <c r="AD1999" s="34"/>
      <c r="AE1999" s="34"/>
      <c r="AR1999" s="219" t="s">
        <v>275</v>
      </c>
      <c r="AT1999" s="219" t="s">
        <v>184</v>
      </c>
      <c r="AU1999" s="219" t="s">
        <v>85</v>
      </c>
      <c r="AY1999" s="17" t="s">
        <v>182</v>
      </c>
      <c r="BE1999" s="220">
        <f>IF(N1999="základní",J1999,0)</f>
        <v>0</v>
      </c>
      <c r="BF1999" s="220">
        <f>IF(N1999="snížená",J1999,0)</f>
        <v>0</v>
      </c>
      <c r="BG1999" s="220">
        <f>IF(N1999="zákl. přenesená",J1999,0)</f>
        <v>0</v>
      </c>
      <c r="BH1999" s="220">
        <f>IF(N1999="sníž. přenesená",J1999,0)</f>
        <v>0</v>
      </c>
      <c r="BI1999" s="220">
        <f>IF(N1999="nulová",J1999,0)</f>
        <v>0</v>
      </c>
      <c r="BJ1999" s="17" t="s">
        <v>83</v>
      </c>
      <c r="BK1999" s="220">
        <f>ROUND(I1999*H1999,2)</f>
        <v>0</v>
      </c>
      <c r="BL1999" s="17" t="s">
        <v>275</v>
      </c>
      <c r="BM1999" s="219" t="s">
        <v>3173</v>
      </c>
    </row>
    <row r="2000" spans="1:65" s="13" customFormat="1">
      <c r="B2000" s="221"/>
      <c r="C2000" s="222"/>
      <c r="D2000" s="223" t="s">
        <v>191</v>
      </c>
      <c r="E2000" s="224" t="s">
        <v>1</v>
      </c>
      <c r="F2000" s="225" t="s">
        <v>3174</v>
      </c>
      <c r="G2000" s="222"/>
      <c r="H2000" s="226">
        <v>42.52</v>
      </c>
      <c r="I2000" s="227"/>
      <c r="J2000" s="222"/>
      <c r="K2000" s="222"/>
      <c r="L2000" s="228"/>
      <c r="M2000" s="229"/>
      <c r="N2000" s="230"/>
      <c r="O2000" s="230"/>
      <c r="P2000" s="230"/>
      <c r="Q2000" s="230"/>
      <c r="R2000" s="230"/>
      <c r="S2000" s="230"/>
      <c r="T2000" s="231"/>
      <c r="AT2000" s="232" t="s">
        <v>191</v>
      </c>
      <c r="AU2000" s="232" t="s">
        <v>85</v>
      </c>
      <c r="AV2000" s="13" t="s">
        <v>85</v>
      </c>
      <c r="AW2000" s="13" t="s">
        <v>32</v>
      </c>
      <c r="AX2000" s="13" t="s">
        <v>76</v>
      </c>
      <c r="AY2000" s="232" t="s">
        <v>182</v>
      </c>
    </row>
    <row r="2001" spans="2:51" s="13" customFormat="1">
      <c r="B2001" s="221"/>
      <c r="C2001" s="222"/>
      <c r="D2001" s="223" t="s">
        <v>191</v>
      </c>
      <c r="E2001" s="224" t="s">
        <v>1</v>
      </c>
      <c r="F2001" s="225" t="s">
        <v>3175</v>
      </c>
      <c r="G2001" s="222"/>
      <c r="H2001" s="226">
        <v>8.75</v>
      </c>
      <c r="I2001" s="227"/>
      <c r="J2001" s="222"/>
      <c r="K2001" s="222"/>
      <c r="L2001" s="228"/>
      <c r="M2001" s="229"/>
      <c r="N2001" s="230"/>
      <c r="O2001" s="230"/>
      <c r="P2001" s="230"/>
      <c r="Q2001" s="230"/>
      <c r="R2001" s="230"/>
      <c r="S2001" s="230"/>
      <c r="T2001" s="231"/>
      <c r="AT2001" s="232" t="s">
        <v>191</v>
      </c>
      <c r="AU2001" s="232" t="s">
        <v>85</v>
      </c>
      <c r="AV2001" s="13" t="s">
        <v>85</v>
      </c>
      <c r="AW2001" s="13" t="s">
        <v>32</v>
      </c>
      <c r="AX2001" s="13" t="s">
        <v>76</v>
      </c>
      <c r="AY2001" s="232" t="s">
        <v>182</v>
      </c>
    </row>
    <row r="2002" spans="2:51" s="13" customFormat="1">
      <c r="B2002" s="221"/>
      <c r="C2002" s="222"/>
      <c r="D2002" s="223" t="s">
        <v>191</v>
      </c>
      <c r="E2002" s="224" t="s">
        <v>1</v>
      </c>
      <c r="F2002" s="225" t="s">
        <v>3176</v>
      </c>
      <c r="G2002" s="222"/>
      <c r="H2002" s="226">
        <v>5.65</v>
      </c>
      <c r="I2002" s="227"/>
      <c r="J2002" s="222"/>
      <c r="K2002" s="222"/>
      <c r="L2002" s="228"/>
      <c r="M2002" s="229"/>
      <c r="N2002" s="230"/>
      <c r="O2002" s="230"/>
      <c r="P2002" s="230"/>
      <c r="Q2002" s="230"/>
      <c r="R2002" s="230"/>
      <c r="S2002" s="230"/>
      <c r="T2002" s="231"/>
      <c r="AT2002" s="232" t="s">
        <v>191</v>
      </c>
      <c r="AU2002" s="232" t="s">
        <v>85</v>
      </c>
      <c r="AV2002" s="13" t="s">
        <v>85</v>
      </c>
      <c r="AW2002" s="13" t="s">
        <v>32</v>
      </c>
      <c r="AX2002" s="13" t="s">
        <v>76</v>
      </c>
      <c r="AY2002" s="232" t="s">
        <v>182</v>
      </c>
    </row>
    <row r="2003" spans="2:51" s="14" customFormat="1">
      <c r="B2003" s="233"/>
      <c r="C2003" s="234"/>
      <c r="D2003" s="223" t="s">
        <v>191</v>
      </c>
      <c r="E2003" s="235" t="s">
        <v>1</v>
      </c>
      <c r="F2003" s="236" t="s">
        <v>541</v>
      </c>
      <c r="G2003" s="234"/>
      <c r="H2003" s="237">
        <v>56.92</v>
      </c>
      <c r="I2003" s="238"/>
      <c r="J2003" s="234"/>
      <c r="K2003" s="234"/>
      <c r="L2003" s="239"/>
      <c r="M2003" s="240"/>
      <c r="N2003" s="241"/>
      <c r="O2003" s="241"/>
      <c r="P2003" s="241"/>
      <c r="Q2003" s="241"/>
      <c r="R2003" s="241"/>
      <c r="S2003" s="241"/>
      <c r="T2003" s="242"/>
      <c r="AT2003" s="243" t="s">
        <v>191</v>
      </c>
      <c r="AU2003" s="243" t="s">
        <v>85</v>
      </c>
      <c r="AV2003" s="14" t="s">
        <v>195</v>
      </c>
      <c r="AW2003" s="14" t="s">
        <v>32</v>
      </c>
      <c r="AX2003" s="14" t="s">
        <v>76</v>
      </c>
      <c r="AY2003" s="243" t="s">
        <v>182</v>
      </c>
    </row>
    <row r="2004" spans="2:51" s="13" customFormat="1">
      <c r="B2004" s="221"/>
      <c r="C2004" s="222"/>
      <c r="D2004" s="223" t="s">
        <v>191</v>
      </c>
      <c r="E2004" s="224" t="s">
        <v>1</v>
      </c>
      <c r="F2004" s="225" t="s">
        <v>3177</v>
      </c>
      <c r="G2004" s="222"/>
      <c r="H2004" s="226">
        <v>22.29</v>
      </c>
      <c r="I2004" s="227"/>
      <c r="J2004" s="222"/>
      <c r="K2004" s="222"/>
      <c r="L2004" s="228"/>
      <c r="M2004" s="229"/>
      <c r="N2004" s="230"/>
      <c r="O2004" s="230"/>
      <c r="P2004" s="230"/>
      <c r="Q2004" s="230"/>
      <c r="R2004" s="230"/>
      <c r="S2004" s="230"/>
      <c r="T2004" s="231"/>
      <c r="AT2004" s="232" t="s">
        <v>191</v>
      </c>
      <c r="AU2004" s="232" t="s">
        <v>85</v>
      </c>
      <c r="AV2004" s="13" t="s">
        <v>85</v>
      </c>
      <c r="AW2004" s="13" t="s">
        <v>32</v>
      </c>
      <c r="AX2004" s="13" t="s">
        <v>76</v>
      </c>
      <c r="AY2004" s="232" t="s">
        <v>182</v>
      </c>
    </row>
    <row r="2005" spans="2:51" s="14" customFormat="1">
      <c r="B2005" s="233"/>
      <c r="C2005" s="234"/>
      <c r="D2005" s="223" t="s">
        <v>191</v>
      </c>
      <c r="E2005" s="235" t="s">
        <v>1</v>
      </c>
      <c r="F2005" s="236" t="s">
        <v>546</v>
      </c>
      <c r="G2005" s="234"/>
      <c r="H2005" s="237">
        <v>22.29</v>
      </c>
      <c r="I2005" s="238"/>
      <c r="J2005" s="234"/>
      <c r="K2005" s="234"/>
      <c r="L2005" s="239"/>
      <c r="M2005" s="240"/>
      <c r="N2005" s="241"/>
      <c r="O2005" s="241"/>
      <c r="P2005" s="241"/>
      <c r="Q2005" s="241"/>
      <c r="R2005" s="241"/>
      <c r="S2005" s="241"/>
      <c r="T2005" s="242"/>
      <c r="AT2005" s="243" t="s">
        <v>191</v>
      </c>
      <c r="AU2005" s="243" t="s">
        <v>85</v>
      </c>
      <c r="AV2005" s="14" t="s">
        <v>195</v>
      </c>
      <c r="AW2005" s="14" t="s">
        <v>32</v>
      </c>
      <c r="AX2005" s="14" t="s">
        <v>76</v>
      </c>
      <c r="AY2005" s="243" t="s">
        <v>182</v>
      </c>
    </row>
    <row r="2006" spans="2:51" s="13" customFormat="1">
      <c r="B2006" s="221"/>
      <c r="C2006" s="222"/>
      <c r="D2006" s="223" t="s">
        <v>191</v>
      </c>
      <c r="E2006" s="224" t="s">
        <v>1</v>
      </c>
      <c r="F2006" s="225" t="s">
        <v>3178</v>
      </c>
      <c r="G2006" s="222"/>
      <c r="H2006" s="226">
        <v>5.25</v>
      </c>
      <c r="I2006" s="227"/>
      <c r="J2006" s="222"/>
      <c r="K2006" s="222"/>
      <c r="L2006" s="228"/>
      <c r="M2006" s="229"/>
      <c r="N2006" s="230"/>
      <c r="O2006" s="230"/>
      <c r="P2006" s="230"/>
      <c r="Q2006" s="230"/>
      <c r="R2006" s="230"/>
      <c r="S2006" s="230"/>
      <c r="T2006" s="231"/>
      <c r="AT2006" s="232" t="s">
        <v>191</v>
      </c>
      <c r="AU2006" s="232" t="s">
        <v>85</v>
      </c>
      <c r="AV2006" s="13" t="s">
        <v>85</v>
      </c>
      <c r="AW2006" s="13" t="s">
        <v>32</v>
      </c>
      <c r="AX2006" s="13" t="s">
        <v>76</v>
      </c>
      <c r="AY2006" s="232" t="s">
        <v>182</v>
      </c>
    </row>
    <row r="2007" spans="2:51" s="13" customFormat="1">
      <c r="B2007" s="221"/>
      <c r="C2007" s="222"/>
      <c r="D2007" s="223" t="s">
        <v>191</v>
      </c>
      <c r="E2007" s="224" t="s">
        <v>1</v>
      </c>
      <c r="F2007" s="225" t="s">
        <v>3179</v>
      </c>
      <c r="G2007" s="222"/>
      <c r="H2007" s="226">
        <v>27.39</v>
      </c>
      <c r="I2007" s="227"/>
      <c r="J2007" s="222"/>
      <c r="K2007" s="222"/>
      <c r="L2007" s="228"/>
      <c r="M2007" s="229"/>
      <c r="N2007" s="230"/>
      <c r="O2007" s="230"/>
      <c r="P2007" s="230"/>
      <c r="Q2007" s="230"/>
      <c r="R2007" s="230"/>
      <c r="S2007" s="230"/>
      <c r="T2007" s="231"/>
      <c r="AT2007" s="232" t="s">
        <v>191</v>
      </c>
      <c r="AU2007" s="232" t="s">
        <v>85</v>
      </c>
      <c r="AV2007" s="13" t="s">
        <v>85</v>
      </c>
      <c r="AW2007" s="13" t="s">
        <v>32</v>
      </c>
      <c r="AX2007" s="13" t="s">
        <v>76</v>
      </c>
      <c r="AY2007" s="232" t="s">
        <v>182</v>
      </c>
    </row>
    <row r="2008" spans="2:51" s="13" customFormat="1">
      <c r="B2008" s="221"/>
      <c r="C2008" s="222"/>
      <c r="D2008" s="223" t="s">
        <v>191</v>
      </c>
      <c r="E2008" s="224" t="s">
        <v>1</v>
      </c>
      <c r="F2008" s="225" t="s">
        <v>3180</v>
      </c>
      <c r="G2008" s="222"/>
      <c r="H2008" s="226">
        <v>4.8</v>
      </c>
      <c r="I2008" s="227"/>
      <c r="J2008" s="222"/>
      <c r="K2008" s="222"/>
      <c r="L2008" s="228"/>
      <c r="M2008" s="229"/>
      <c r="N2008" s="230"/>
      <c r="O2008" s="230"/>
      <c r="P2008" s="230"/>
      <c r="Q2008" s="230"/>
      <c r="R2008" s="230"/>
      <c r="S2008" s="230"/>
      <c r="T2008" s="231"/>
      <c r="AT2008" s="232" t="s">
        <v>191</v>
      </c>
      <c r="AU2008" s="232" t="s">
        <v>85</v>
      </c>
      <c r="AV2008" s="13" t="s">
        <v>85</v>
      </c>
      <c r="AW2008" s="13" t="s">
        <v>32</v>
      </c>
      <c r="AX2008" s="13" t="s">
        <v>76</v>
      </c>
      <c r="AY2008" s="232" t="s">
        <v>182</v>
      </c>
    </row>
    <row r="2009" spans="2:51" s="13" customFormat="1">
      <c r="B2009" s="221"/>
      <c r="C2009" s="222"/>
      <c r="D2009" s="223" t="s">
        <v>191</v>
      </c>
      <c r="E2009" s="224" t="s">
        <v>1</v>
      </c>
      <c r="F2009" s="225" t="s">
        <v>3181</v>
      </c>
      <c r="G2009" s="222"/>
      <c r="H2009" s="226">
        <v>11.5</v>
      </c>
      <c r="I2009" s="227"/>
      <c r="J2009" s="222"/>
      <c r="K2009" s="222"/>
      <c r="L2009" s="228"/>
      <c r="M2009" s="229"/>
      <c r="N2009" s="230"/>
      <c r="O2009" s="230"/>
      <c r="P2009" s="230"/>
      <c r="Q2009" s="230"/>
      <c r="R2009" s="230"/>
      <c r="S2009" s="230"/>
      <c r="T2009" s="231"/>
      <c r="AT2009" s="232" t="s">
        <v>191</v>
      </c>
      <c r="AU2009" s="232" t="s">
        <v>85</v>
      </c>
      <c r="AV2009" s="13" t="s">
        <v>85</v>
      </c>
      <c r="AW2009" s="13" t="s">
        <v>32</v>
      </c>
      <c r="AX2009" s="13" t="s">
        <v>76</v>
      </c>
      <c r="AY2009" s="232" t="s">
        <v>182</v>
      </c>
    </row>
    <row r="2010" spans="2:51" s="13" customFormat="1">
      <c r="B2010" s="221"/>
      <c r="C2010" s="222"/>
      <c r="D2010" s="223" t="s">
        <v>191</v>
      </c>
      <c r="E2010" s="224" t="s">
        <v>1</v>
      </c>
      <c r="F2010" s="225" t="s">
        <v>3182</v>
      </c>
      <c r="G2010" s="222"/>
      <c r="H2010" s="226">
        <v>12.13</v>
      </c>
      <c r="I2010" s="227"/>
      <c r="J2010" s="222"/>
      <c r="K2010" s="222"/>
      <c r="L2010" s="228"/>
      <c r="M2010" s="229"/>
      <c r="N2010" s="230"/>
      <c r="O2010" s="230"/>
      <c r="P2010" s="230"/>
      <c r="Q2010" s="230"/>
      <c r="R2010" s="230"/>
      <c r="S2010" s="230"/>
      <c r="T2010" s="231"/>
      <c r="AT2010" s="232" t="s">
        <v>191</v>
      </c>
      <c r="AU2010" s="232" t="s">
        <v>85</v>
      </c>
      <c r="AV2010" s="13" t="s">
        <v>85</v>
      </c>
      <c r="AW2010" s="13" t="s">
        <v>32</v>
      </c>
      <c r="AX2010" s="13" t="s">
        <v>76</v>
      </c>
      <c r="AY2010" s="232" t="s">
        <v>182</v>
      </c>
    </row>
    <row r="2011" spans="2:51" s="13" customFormat="1">
      <c r="B2011" s="221"/>
      <c r="C2011" s="222"/>
      <c r="D2011" s="223" t="s">
        <v>191</v>
      </c>
      <c r="E2011" s="224" t="s">
        <v>1</v>
      </c>
      <c r="F2011" s="225" t="s">
        <v>3183</v>
      </c>
      <c r="G2011" s="222"/>
      <c r="H2011" s="226">
        <v>8.2200000000000006</v>
      </c>
      <c r="I2011" s="227"/>
      <c r="J2011" s="222"/>
      <c r="K2011" s="222"/>
      <c r="L2011" s="228"/>
      <c r="M2011" s="229"/>
      <c r="N2011" s="230"/>
      <c r="O2011" s="230"/>
      <c r="P2011" s="230"/>
      <c r="Q2011" s="230"/>
      <c r="R2011" s="230"/>
      <c r="S2011" s="230"/>
      <c r="T2011" s="231"/>
      <c r="AT2011" s="232" t="s">
        <v>191</v>
      </c>
      <c r="AU2011" s="232" t="s">
        <v>85</v>
      </c>
      <c r="AV2011" s="13" t="s">
        <v>85</v>
      </c>
      <c r="AW2011" s="13" t="s">
        <v>32</v>
      </c>
      <c r="AX2011" s="13" t="s">
        <v>76</v>
      </c>
      <c r="AY2011" s="232" t="s">
        <v>182</v>
      </c>
    </row>
    <row r="2012" spans="2:51" s="13" customFormat="1">
      <c r="B2012" s="221"/>
      <c r="C2012" s="222"/>
      <c r="D2012" s="223" t="s">
        <v>191</v>
      </c>
      <c r="E2012" s="224" t="s">
        <v>1</v>
      </c>
      <c r="F2012" s="225" t="s">
        <v>3184</v>
      </c>
      <c r="G2012" s="222"/>
      <c r="H2012" s="226">
        <v>5.18</v>
      </c>
      <c r="I2012" s="227"/>
      <c r="J2012" s="222"/>
      <c r="K2012" s="222"/>
      <c r="L2012" s="228"/>
      <c r="M2012" s="229"/>
      <c r="N2012" s="230"/>
      <c r="O2012" s="230"/>
      <c r="P2012" s="230"/>
      <c r="Q2012" s="230"/>
      <c r="R2012" s="230"/>
      <c r="S2012" s="230"/>
      <c r="T2012" s="231"/>
      <c r="AT2012" s="232" t="s">
        <v>191</v>
      </c>
      <c r="AU2012" s="232" t="s">
        <v>85</v>
      </c>
      <c r="AV2012" s="13" t="s">
        <v>85</v>
      </c>
      <c r="AW2012" s="13" t="s">
        <v>32</v>
      </c>
      <c r="AX2012" s="13" t="s">
        <v>76</v>
      </c>
      <c r="AY2012" s="232" t="s">
        <v>182</v>
      </c>
    </row>
    <row r="2013" spans="2:51" s="13" customFormat="1">
      <c r="B2013" s="221"/>
      <c r="C2013" s="222"/>
      <c r="D2013" s="223" t="s">
        <v>191</v>
      </c>
      <c r="E2013" s="224" t="s">
        <v>1</v>
      </c>
      <c r="F2013" s="225" t="s">
        <v>3185</v>
      </c>
      <c r="G2013" s="222"/>
      <c r="H2013" s="226">
        <v>10.119999999999999</v>
      </c>
      <c r="I2013" s="227"/>
      <c r="J2013" s="222"/>
      <c r="K2013" s="222"/>
      <c r="L2013" s="228"/>
      <c r="M2013" s="229"/>
      <c r="N2013" s="230"/>
      <c r="O2013" s="230"/>
      <c r="P2013" s="230"/>
      <c r="Q2013" s="230"/>
      <c r="R2013" s="230"/>
      <c r="S2013" s="230"/>
      <c r="T2013" s="231"/>
      <c r="AT2013" s="232" t="s">
        <v>191</v>
      </c>
      <c r="AU2013" s="232" t="s">
        <v>85</v>
      </c>
      <c r="AV2013" s="13" t="s">
        <v>85</v>
      </c>
      <c r="AW2013" s="13" t="s">
        <v>32</v>
      </c>
      <c r="AX2013" s="13" t="s">
        <v>76</v>
      </c>
      <c r="AY2013" s="232" t="s">
        <v>182</v>
      </c>
    </row>
    <row r="2014" spans="2:51" s="13" customFormat="1">
      <c r="B2014" s="221"/>
      <c r="C2014" s="222"/>
      <c r="D2014" s="223" t="s">
        <v>191</v>
      </c>
      <c r="E2014" s="224" t="s">
        <v>1</v>
      </c>
      <c r="F2014" s="225" t="s">
        <v>3186</v>
      </c>
      <c r="G2014" s="222"/>
      <c r="H2014" s="226">
        <v>9.7100000000000009</v>
      </c>
      <c r="I2014" s="227"/>
      <c r="J2014" s="222"/>
      <c r="K2014" s="222"/>
      <c r="L2014" s="228"/>
      <c r="M2014" s="229"/>
      <c r="N2014" s="230"/>
      <c r="O2014" s="230"/>
      <c r="P2014" s="230"/>
      <c r="Q2014" s="230"/>
      <c r="R2014" s="230"/>
      <c r="S2014" s="230"/>
      <c r="T2014" s="231"/>
      <c r="AT2014" s="232" t="s">
        <v>191</v>
      </c>
      <c r="AU2014" s="232" t="s">
        <v>85</v>
      </c>
      <c r="AV2014" s="13" t="s">
        <v>85</v>
      </c>
      <c r="AW2014" s="13" t="s">
        <v>32</v>
      </c>
      <c r="AX2014" s="13" t="s">
        <v>76</v>
      </c>
      <c r="AY2014" s="232" t="s">
        <v>182</v>
      </c>
    </row>
    <row r="2015" spans="2:51" s="13" customFormat="1">
      <c r="B2015" s="221"/>
      <c r="C2015" s="222"/>
      <c r="D2015" s="223" t="s">
        <v>191</v>
      </c>
      <c r="E2015" s="224" t="s">
        <v>1</v>
      </c>
      <c r="F2015" s="225" t="s">
        <v>3187</v>
      </c>
      <c r="G2015" s="222"/>
      <c r="H2015" s="226">
        <v>15.24</v>
      </c>
      <c r="I2015" s="227"/>
      <c r="J2015" s="222"/>
      <c r="K2015" s="222"/>
      <c r="L2015" s="228"/>
      <c r="M2015" s="229"/>
      <c r="N2015" s="230"/>
      <c r="O2015" s="230"/>
      <c r="P2015" s="230"/>
      <c r="Q2015" s="230"/>
      <c r="R2015" s="230"/>
      <c r="S2015" s="230"/>
      <c r="T2015" s="231"/>
      <c r="AT2015" s="232" t="s">
        <v>191</v>
      </c>
      <c r="AU2015" s="232" t="s">
        <v>85</v>
      </c>
      <c r="AV2015" s="13" t="s">
        <v>85</v>
      </c>
      <c r="AW2015" s="13" t="s">
        <v>32</v>
      </c>
      <c r="AX2015" s="13" t="s">
        <v>76</v>
      </c>
      <c r="AY2015" s="232" t="s">
        <v>182</v>
      </c>
    </row>
    <row r="2016" spans="2:51" s="14" customFormat="1">
      <c r="B2016" s="233"/>
      <c r="C2016" s="234"/>
      <c r="D2016" s="223" t="s">
        <v>191</v>
      </c>
      <c r="E2016" s="235" t="s">
        <v>1</v>
      </c>
      <c r="F2016" s="236" t="s">
        <v>548</v>
      </c>
      <c r="G2016" s="234"/>
      <c r="H2016" s="237">
        <v>109.54</v>
      </c>
      <c r="I2016" s="238"/>
      <c r="J2016" s="234"/>
      <c r="K2016" s="234"/>
      <c r="L2016" s="239"/>
      <c r="M2016" s="240"/>
      <c r="N2016" s="241"/>
      <c r="O2016" s="241"/>
      <c r="P2016" s="241"/>
      <c r="Q2016" s="241"/>
      <c r="R2016" s="241"/>
      <c r="S2016" s="241"/>
      <c r="T2016" s="242"/>
      <c r="AT2016" s="243" t="s">
        <v>191</v>
      </c>
      <c r="AU2016" s="243" t="s">
        <v>85</v>
      </c>
      <c r="AV2016" s="14" t="s">
        <v>195</v>
      </c>
      <c r="AW2016" s="14" t="s">
        <v>32</v>
      </c>
      <c r="AX2016" s="14" t="s">
        <v>76</v>
      </c>
      <c r="AY2016" s="243" t="s">
        <v>182</v>
      </c>
    </row>
    <row r="2017" spans="1:65" s="15" customFormat="1">
      <c r="B2017" s="244"/>
      <c r="C2017" s="245"/>
      <c r="D2017" s="223" t="s">
        <v>191</v>
      </c>
      <c r="E2017" s="246" t="s">
        <v>1</v>
      </c>
      <c r="F2017" s="247" t="s">
        <v>202</v>
      </c>
      <c r="G2017" s="245"/>
      <c r="H2017" s="248">
        <v>188.75000000000003</v>
      </c>
      <c r="I2017" s="249"/>
      <c r="J2017" s="245"/>
      <c r="K2017" s="245"/>
      <c r="L2017" s="250"/>
      <c r="M2017" s="251"/>
      <c r="N2017" s="252"/>
      <c r="O2017" s="252"/>
      <c r="P2017" s="252"/>
      <c r="Q2017" s="252"/>
      <c r="R2017" s="252"/>
      <c r="S2017" s="252"/>
      <c r="T2017" s="253"/>
      <c r="AT2017" s="254" t="s">
        <v>191</v>
      </c>
      <c r="AU2017" s="254" t="s">
        <v>85</v>
      </c>
      <c r="AV2017" s="15" t="s">
        <v>189</v>
      </c>
      <c r="AW2017" s="15" t="s">
        <v>32</v>
      </c>
      <c r="AX2017" s="15" t="s">
        <v>83</v>
      </c>
      <c r="AY2017" s="254" t="s">
        <v>182</v>
      </c>
    </row>
    <row r="2018" spans="1:65" s="2" customFormat="1" ht="16.5" customHeight="1">
      <c r="A2018" s="34"/>
      <c r="B2018" s="35"/>
      <c r="C2018" s="208" t="s">
        <v>3188</v>
      </c>
      <c r="D2018" s="208" t="s">
        <v>184</v>
      </c>
      <c r="E2018" s="209" t="s">
        <v>3189</v>
      </c>
      <c r="F2018" s="210" t="s">
        <v>3190</v>
      </c>
      <c r="G2018" s="211" t="s">
        <v>301</v>
      </c>
      <c r="H2018" s="212">
        <v>7.1970000000000001</v>
      </c>
      <c r="I2018" s="213"/>
      <c r="J2018" s="214">
        <f>ROUND(I2018*H2018,2)</f>
        <v>0</v>
      </c>
      <c r="K2018" s="210" t="s">
        <v>188</v>
      </c>
      <c r="L2018" s="39"/>
      <c r="M2018" s="215" t="s">
        <v>1</v>
      </c>
      <c r="N2018" s="216" t="s">
        <v>41</v>
      </c>
      <c r="O2018" s="71"/>
      <c r="P2018" s="217">
        <f>O2018*H2018</f>
        <v>0</v>
      </c>
      <c r="Q2018" s="217">
        <v>0</v>
      </c>
      <c r="R2018" s="217">
        <f>Q2018*H2018</f>
        <v>0</v>
      </c>
      <c r="S2018" s="217">
        <v>0</v>
      </c>
      <c r="T2018" s="218">
        <f>S2018*H2018</f>
        <v>0</v>
      </c>
      <c r="U2018" s="34"/>
      <c r="V2018" s="34"/>
      <c r="W2018" s="34"/>
      <c r="X2018" s="34"/>
      <c r="Y2018" s="34"/>
      <c r="Z2018" s="34"/>
      <c r="AA2018" s="34"/>
      <c r="AB2018" s="34"/>
      <c r="AC2018" s="34"/>
      <c r="AD2018" s="34"/>
      <c r="AE2018" s="34"/>
      <c r="AR2018" s="219" t="s">
        <v>275</v>
      </c>
      <c r="AT2018" s="219" t="s">
        <v>184</v>
      </c>
      <c r="AU2018" s="219" t="s">
        <v>85</v>
      </c>
      <c r="AY2018" s="17" t="s">
        <v>182</v>
      </c>
      <c r="BE2018" s="220">
        <f>IF(N2018="základní",J2018,0)</f>
        <v>0</v>
      </c>
      <c r="BF2018" s="220">
        <f>IF(N2018="snížená",J2018,0)</f>
        <v>0</v>
      </c>
      <c r="BG2018" s="220">
        <f>IF(N2018="zákl. přenesená",J2018,0)</f>
        <v>0</v>
      </c>
      <c r="BH2018" s="220">
        <f>IF(N2018="sníž. přenesená",J2018,0)</f>
        <v>0</v>
      </c>
      <c r="BI2018" s="220">
        <f>IF(N2018="nulová",J2018,0)</f>
        <v>0</v>
      </c>
      <c r="BJ2018" s="17" t="s">
        <v>83</v>
      </c>
      <c r="BK2018" s="220">
        <f>ROUND(I2018*H2018,2)</f>
        <v>0</v>
      </c>
      <c r="BL2018" s="17" t="s">
        <v>275</v>
      </c>
      <c r="BM2018" s="219" t="s">
        <v>3191</v>
      </c>
    </row>
    <row r="2019" spans="1:65" s="2" customFormat="1" ht="16.5" customHeight="1">
      <c r="A2019" s="34"/>
      <c r="B2019" s="35"/>
      <c r="C2019" s="208" t="s">
        <v>3192</v>
      </c>
      <c r="D2019" s="208" t="s">
        <v>184</v>
      </c>
      <c r="E2019" s="209" t="s">
        <v>3193</v>
      </c>
      <c r="F2019" s="210" t="s">
        <v>3194</v>
      </c>
      <c r="G2019" s="211" t="s">
        <v>301</v>
      </c>
      <c r="H2019" s="212">
        <v>7.1970000000000001</v>
      </c>
      <c r="I2019" s="213"/>
      <c r="J2019" s="214">
        <f>ROUND(I2019*H2019,2)</f>
        <v>0</v>
      </c>
      <c r="K2019" s="210" t="s">
        <v>188</v>
      </c>
      <c r="L2019" s="39"/>
      <c r="M2019" s="215" t="s">
        <v>1</v>
      </c>
      <c r="N2019" s="216" t="s">
        <v>41</v>
      </c>
      <c r="O2019" s="71"/>
      <c r="P2019" s="217">
        <f>O2019*H2019</f>
        <v>0</v>
      </c>
      <c r="Q2019" s="217">
        <v>0</v>
      </c>
      <c r="R2019" s="217">
        <f>Q2019*H2019</f>
        <v>0</v>
      </c>
      <c r="S2019" s="217">
        <v>0</v>
      </c>
      <c r="T2019" s="218">
        <f>S2019*H2019</f>
        <v>0</v>
      </c>
      <c r="U2019" s="34"/>
      <c r="V2019" s="34"/>
      <c r="W2019" s="34"/>
      <c r="X2019" s="34"/>
      <c r="Y2019" s="34"/>
      <c r="Z2019" s="34"/>
      <c r="AA2019" s="34"/>
      <c r="AB2019" s="34"/>
      <c r="AC2019" s="34"/>
      <c r="AD2019" s="34"/>
      <c r="AE2019" s="34"/>
      <c r="AR2019" s="219" t="s">
        <v>275</v>
      </c>
      <c r="AT2019" s="219" t="s">
        <v>184</v>
      </c>
      <c r="AU2019" s="219" t="s">
        <v>85</v>
      </c>
      <c r="AY2019" s="17" t="s">
        <v>182</v>
      </c>
      <c r="BE2019" s="220">
        <f>IF(N2019="základní",J2019,0)</f>
        <v>0</v>
      </c>
      <c r="BF2019" s="220">
        <f>IF(N2019="snížená",J2019,0)</f>
        <v>0</v>
      </c>
      <c r="BG2019" s="220">
        <f>IF(N2019="zákl. přenesená",J2019,0)</f>
        <v>0</v>
      </c>
      <c r="BH2019" s="220">
        <f>IF(N2019="sníž. přenesená",J2019,0)</f>
        <v>0</v>
      </c>
      <c r="BI2019" s="220">
        <f>IF(N2019="nulová",J2019,0)</f>
        <v>0</v>
      </c>
      <c r="BJ2019" s="17" t="s">
        <v>83</v>
      </c>
      <c r="BK2019" s="220">
        <f>ROUND(I2019*H2019,2)</f>
        <v>0</v>
      </c>
      <c r="BL2019" s="17" t="s">
        <v>275</v>
      </c>
      <c r="BM2019" s="219" t="s">
        <v>3195</v>
      </c>
    </row>
    <row r="2020" spans="1:65" s="12" customFormat="1" ht="22.9" customHeight="1">
      <c r="B2020" s="192"/>
      <c r="C2020" s="193"/>
      <c r="D2020" s="194" t="s">
        <v>75</v>
      </c>
      <c r="E2020" s="206" t="s">
        <v>3196</v>
      </c>
      <c r="F2020" s="206" t="s">
        <v>3197</v>
      </c>
      <c r="G2020" s="193"/>
      <c r="H2020" s="193"/>
      <c r="I2020" s="196"/>
      <c r="J2020" s="207">
        <f>BK2020</f>
        <v>0</v>
      </c>
      <c r="K2020" s="193"/>
      <c r="L2020" s="198"/>
      <c r="M2020" s="199"/>
      <c r="N2020" s="200"/>
      <c r="O2020" s="200"/>
      <c r="P2020" s="201">
        <f>SUM(P2021:P2052)</f>
        <v>0</v>
      </c>
      <c r="Q2020" s="200"/>
      <c r="R2020" s="201">
        <f>SUM(R2021:R2052)</f>
        <v>3.3697449999999997E-2</v>
      </c>
      <c r="S2020" s="200"/>
      <c r="T2020" s="202">
        <f>SUM(T2021:T2052)</f>
        <v>0</v>
      </c>
      <c r="AR2020" s="203" t="s">
        <v>85</v>
      </c>
      <c r="AT2020" s="204" t="s">
        <v>75</v>
      </c>
      <c r="AU2020" s="204" t="s">
        <v>83</v>
      </c>
      <c r="AY2020" s="203" t="s">
        <v>182</v>
      </c>
      <c r="BK2020" s="205">
        <f>SUM(BK2021:BK2052)</f>
        <v>0</v>
      </c>
    </row>
    <row r="2021" spans="1:65" s="2" customFormat="1" ht="16.5" customHeight="1">
      <c r="A2021" s="34"/>
      <c r="B2021" s="35"/>
      <c r="C2021" s="208" t="s">
        <v>3198</v>
      </c>
      <c r="D2021" s="208" t="s">
        <v>184</v>
      </c>
      <c r="E2021" s="209" t="s">
        <v>3199</v>
      </c>
      <c r="F2021" s="210" t="s">
        <v>3200</v>
      </c>
      <c r="G2021" s="211" t="s">
        <v>331</v>
      </c>
      <c r="H2021" s="212">
        <v>26.783999999999999</v>
      </c>
      <c r="I2021" s="213"/>
      <c r="J2021" s="214">
        <f>ROUND(I2021*H2021,2)</f>
        <v>0</v>
      </c>
      <c r="K2021" s="210" t="s">
        <v>188</v>
      </c>
      <c r="L2021" s="39"/>
      <c r="M2021" s="215" t="s">
        <v>1</v>
      </c>
      <c r="N2021" s="216" t="s">
        <v>41</v>
      </c>
      <c r="O2021" s="71"/>
      <c r="P2021" s="217">
        <f>O2021*H2021</f>
        <v>0</v>
      </c>
      <c r="Q2021" s="217">
        <v>1.3999999999999999E-4</v>
      </c>
      <c r="R2021" s="217">
        <f>Q2021*H2021</f>
        <v>3.7497599999999996E-3</v>
      </c>
      <c r="S2021" s="217">
        <v>0</v>
      </c>
      <c r="T2021" s="218">
        <f>S2021*H2021</f>
        <v>0</v>
      </c>
      <c r="U2021" s="34"/>
      <c r="V2021" s="34"/>
      <c r="W2021" s="34"/>
      <c r="X2021" s="34"/>
      <c r="Y2021" s="34"/>
      <c r="Z2021" s="34"/>
      <c r="AA2021" s="34"/>
      <c r="AB2021" s="34"/>
      <c r="AC2021" s="34"/>
      <c r="AD2021" s="34"/>
      <c r="AE2021" s="34"/>
      <c r="AR2021" s="219" t="s">
        <v>275</v>
      </c>
      <c r="AT2021" s="219" t="s">
        <v>184</v>
      </c>
      <c r="AU2021" s="219" t="s">
        <v>85</v>
      </c>
      <c r="AY2021" s="17" t="s">
        <v>182</v>
      </c>
      <c r="BE2021" s="220">
        <f>IF(N2021="základní",J2021,0)</f>
        <v>0</v>
      </c>
      <c r="BF2021" s="220">
        <f>IF(N2021="snížená",J2021,0)</f>
        <v>0</v>
      </c>
      <c r="BG2021" s="220">
        <f>IF(N2021="zákl. přenesená",J2021,0)</f>
        <v>0</v>
      </c>
      <c r="BH2021" s="220">
        <f>IF(N2021="sníž. přenesená",J2021,0)</f>
        <v>0</v>
      </c>
      <c r="BI2021" s="220">
        <f>IF(N2021="nulová",J2021,0)</f>
        <v>0</v>
      </c>
      <c r="BJ2021" s="17" t="s">
        <v>83</v>
      </c>
      <c r="BK2021" s="220">
        <f>ROUND(I2021*H2021,2)</f>
        <v>0</v>
      </c>
      <c r="BL2021" s="17" t="s">
        <v>275</v>
      </c>
      <c r="BM2021" s="219" t="s">
        <v>3201</v>
      </c>
    </row>
    <row r="2022" spans="1:65" s="13" customFormat="1">
      <c r="B2022" s="221"/>
      <c r="C2022" s="222"/>
      <c r="D2022" s="223" t="s">
        <v>191</v>
      </c>
      <c r="E2022" s="224" t="s">
        <v>1</v>
      </c>
      <c r="F2022" s="225" t="s">
        <v>3202</v>
      </c>
      <c r="G2022" s="222"/>
      <c r="H2022" s="226">
        <v>20.344000000000001</v>
      </c>
      <c r="I2022" s="227"/>
      <c r="J2022" s="222"/>
      <c r="K2022" s="222"/>
      <c r="L2022" s="228"/>
      <c r="M2022" s="229"/>
      <c r="N2022" s="230"/>
      <c r="O2022" s="230"/>
      <c r="P2022" s="230"/>
      <c r="Q2022" s="230"/>
      <c r="R2022" s="230"/>
      <c r="S2022" s="230"/>
      <c r="T2022" s="231"/>
      <c r="AT2022" s="232" t="s">
        <v>191</v>
      </c>
      <c r="AU2022" s="232" t="s">
        <v>85</v>
      </c>
      <c r="AV2022" s="13" t="s">
        <v>85</v>
      </c>
      <c r="AW2022" s="13" t="s">
        <v>32</v>
      </c>
      <c r="AX2022" s="13" t="s">
        <v>76</v>
      </c>
      <c r="AY2022" s="232" t="s">
        <v>182</v>
      </c>
    </row>
    <row r="2023" spans="1:65" s="13" customFormat="1">
      <c r="B2023" s="221"/>
      <c r="C2023" s="222"/>
      <c r="D2023" s="223" t="s">
        <v>191</v>
      </c>
      <c r="E2023" s="224" t="s">
        <v>1</v>
      </c>
      <c r="F2023" s="225" t="s">
        <v>3203</v>
      </c>
      <c r="G2023" s="222"/>
      <c r="H2023" s="226">
        <v>6.44</v>
      </c>
      <c r="I2023" s="227"/>
      <c r="J2023" s="222"/>
      <c r="K2023" s="222"/>
      <c r="L2023" s="228"/>
      <c r="M2023" s="229"/>
      <c r="N2023" s="230"/>
      <c r="O2023" s="230"/>
      <c r="P2023" s="230"/>
      <c r="Q2023" s="230"/>
      <c r="R2023" s="230"/>
      <c r="S2023" s="230"/>
      <c r="T2023" s="231"/>
      <c r="AT2023" s="232" t="s">
        <v>191</v>
      </c>
      <c r="AU2023" s="232" t="s">
        <v>85</v>
      </c>
      <c r="AV2023" s="13" t="s">
        <v>85</v>
      </c>
      <c r="AW2023" s="13" t="s">
        <v>32</v>
      </c>
      <c r="AX2023" s="13" t="s">
        <v>76</v>
      </c>
      <c r="AY2023" s="232" t="s">
        <v>182</v>
      </c>
    </row>
    <row r="2024" spans="1:65" s="15" customFormat="1">
      <c r="B2024" s="244"/>
      <c r="C2024" s="245"/>
      <c r="D2024" s="223" t="s">
        <v>191</v>
      </c>
      <c r="E2024" s="246" t="s">
        <v>1</v>
      </c>
      <c r="F2024" s="247" t="s">
        <v>202</v>
      </c>
      <c r="G2024" s="245"/>
      <c r="H2024" s="248">
        <v>26.784000000000002</v>
      </c>
      <c r="I2024" s="249"/>
      <c r="J2024" s="245"/>
      <c r="K2024" s="245"/>
      <c r="L2024" s="250"/>
      <c r="M2024" s="251"/>
      <c r="N2024" s="252"/>
      <c r="O2024" s="252"/>
      <c r="P2024" s="252"/>
      <c r="Q2024" s="252"/>
      <c r="R2024" s="252"/>
      <c r="S2024" s="252"/>
      <c r="T2024" s="253"/>
      <c r="AT2024" s="254" t="s">
        <v>191</v>
      </c>
      <c r="AU2024" s="254" t="s">
        <v>85</v>
      </c>
      <c r="AV2024" s="15" t="s">
        <v>189</v>
      </c>
      <c r="AW2024" s="15" t="s">
        <v>32</v>
      </c>
      <c r="AX2024" s="15" t="s">
        <v>83</v>
      </c>
      <c r="AY2024" s="254" t="s">
        <v>182</v>
      </c>
    </row>
    <row r="2025" spans="1:65" s="2" customFormat="1" ht="16.5" customHeight="1">
      <c r="A2025" s="34"/>
      <c r="B2025" s="35"/>
      <c r="C2025" s="208" t="s">
        <v>3204</v>
      </c>
      <c r="D2025" s="208" t="s">
        <v>184</v>
      </c>
      <c r="E2025" s="209" t="s">
        <v>3205</v>
      </c>
      <c r="F2025" s="210" t="s">
        <v>3206</v>
      </c>
      <c r="G2025" s="211" t="s">
        <v>331</v>
      </c>
      <c r="H2025" s="212">
        <v>53.567999999999998</v>
      </c>
      <c r="I2025" s="213"/>
      <c r="J2025" s="214">
        <f>ROUND(I2025*H2025,2)</f>
        <v>0</v>
      </c>
      <c r="K2025" s="210" t="s">
        <v>188</v>
      </c>
      <c r="L2025" s="39"/>
      <c r="M2025" s="215" t="s">
        <v>1</v>
      </c>
      <c r="N2025" s="216" t="s">
        <v>41</v>
      </c>
      <c r="O2025" s="71"/>
      <c r="P2025" s="217">
        <f>O2025*H2025</f>
        <v>0</v>
      </c>
      <c r="Q2025" s="217">
        <v>1.1E-4</v>
      </c>
      <c r="R2025" s="217">
        <f>Q2025*H2025</f>
        <v>5.8924800000000003E-3</v>
      </c>
      <c r="S2025" s="217">
        <v>0</v>
      </c>
      <c r="T2025" s="218">
        <f>S2025*H2025</f>
        <v>0</v>
      </c>
      <c r="U2025" s="34"/>
      <c r="V2025" s="34"/>
      <c r="W2025" s="34"/>
      <c r="X2025" s="34"/>
      <c r="Y2025" s="34"/>
      <c r="Z2025" s="34"/>
      <c r="AA2025" s="34"/>
      <c r="AB2025" s="34"/>
      <c r="AC2025" s="34"/>
      <c r="AD2025" s="34"/>
      <c r="AE2025" s="34"/>
      <c r="AR2025" s="219" t="s">
        <v>275</v>
      </c>
      <c r="AT2025" s="219" t="s">
        <v>184</v>
      </c>
      <c r="AU2025" s="219" t="s">
        <v>85</v>
      </c>
      <c r="AY2025" s="17" t="s">
        <v>182</v>
      </c>
      <c r="BE2025" s="220">
        <f>IF(N2025="základní",J2025,0)</f>
        <v>0</v>
      </c>
      <c r="BF2025" s="220">
        <f>IF(N2025="snížená",J2025,0)</f>
        <v>0</v>
      </c>
      <c r="BG2025" s="220">
        <f>IF(N2025="zákl. přenesená",J2025,0)</f>
        <v>0</v>
      </c>
      <c r="BH2025" s="220">
        <f>IF(N2025="sníž. přenesená",J2025,0)</f>
        <v>0</v>
      </c>
      <c r="BI2025" s="220">
        <f>IF(N2025="nulová",J2025,0)</f>
        <v>0</v>
      </c>
      <c r="BJ2025" s="17" t="s">
        <v>83</v>
      </c>
      <c r="BK2025" s="220">
        <f>ROUND(I2025*H2025,2)</f>
        <v>0</v>
      </c>
      <c r="BL2025" s="17" t="s">
        <v>275</v>
      </c>
      <c r="BM2025" s="219" t="s">
        <v>3207</v>
      </c>
    </row>
    <row r="2026" spans="1:65" s="13" customFormat="1">
      <c r="B2026" s="221"/>
      <c r="C2026" s="222"/>
      <c r="D2026" s="223" t="s">
        <v>191</v>
      </c>
      <c r="E2026" s="224" t="s">
        <v>1</v>
      </c>
      <c r="F2026" s="225" t="s">
        <v>3208</v>
      </c>
      <c r="G2026" s="222"/>
      <c r="H2026" s="226">
        <v>20.344000000000001</v>
      </c>
      <c r="I2026" s="227"/>
      <c r="J2026" s="222"/>
      <c r="K2026" s="222"/>
      <c r="L2026" s="228"/>
      <c r="M2026" s="229"/>
      <c r="N2026" s="230"/>
      <c r="O2026" s="230"/>
      <c r="P2026" s="230"/>
      <c r="Q2026" s="230"/>
      <c r="R2026" s="230"/>
      <c r="S2026" s="230"/>
      <c r="T2026" s="231"/>
      <c r="AT2026" s="232" t="s">
        <v>191</v>
      </c>
      <c r="AU2026" s="232" t="s">
        <v>85</v>
      </c>
      <c r="AV2026" s="13" t="s">
        <v>85</v>
      </c>
      <c r="AW2026" s="13" t="s">
        <v>32</v>
      </c>
      <c r="AX2026" s="13" t="s">
        <v>76</v>
      </c>
      <c r="AY2026" s="232" t="s">
        <v>182</v>
      </c>
    </row>
    <row r="2027" spans="1:65" s="13" customFormat="1">
      <c r="B2027" s="221"/>
      <c r="C2027" s="222"/>
      <c r="D2027" s="223" t="s">
        <v>191</v>
      </c>
      <c r="E2027" s="224" t="s">
        <v>1</v>
      </c>
      <c r="F2027" s="225" t="s">
        <v>3203</v>
      </c>
      <c r="G2027" s="222"/>
      <c r="H2027" s="226">
        <v>6.44</v>
      </c>
      <c r="I2027" s="227"/>
      <c r="J2027" s="222"/>
      <c r="K2027" s="222"/>
      <c r="L2027" s="228"/>
      <c r="M2027" s="229"/>
      <c r="N2027" s="230"/>
      <c r="O2027" s="230"/>
      <c r="P2027" s="230"/>
      <c r="Q2027" s="230"/>
      <c r="R2027" s="230"/>
      <c r="S2027" s="230"/>
      <c r="T2027" s="231"/>
      <c r="AT2027" s="232" t="s">
        <v>191</v>
      </c>
      <c r="AU2027" s="232" t="s">
        <v>85</v>
      </c>
      <c r="AV2027" s="13" t="s">
        <v>85</v>
      </c>
      <c r="AW2027" s="13" t="s">
        <v>32</v>
      </c>
      <c r="AX2027" s="13" t="s">
        <v>76</v>
      </c>
      <c r="AY2027" s="232" t="s">
        <v>182</v>
      </c>
    </row>
    <row r="2028" spans="1:65" s="15" customFormat="1">
      <c r="B2028" s="244"/>
      <c r="C2028" s="245"/>
      <c r="D2028" s="223" t="s">
        <v>191</v>
      </c>
      <c r="E2028" s="246" t="s">
        <v>1</v>
      </c>
      <c r="F2028" s="247" t="s">
        <v>3209</v>
      </c>
      <c r="G2028" s="245"/>
      <c r="H2028" s="248">
        <v>26.784000000000002</v>
      </c>
      <c r="I2028" s="249"/>
      <c r="J2028" s="245"/>
      <c r="K2028" s="245"/>
      <c r="L2028" s="250"/>
      <c r="M2028" s="251"/>
      <c r="N2028" s="252"/>
      <c r="O2028" s="252"/>
      <c r="P2028" s="252"/>
      <c r="Q2028" s="252"/>
      <c r="R2028" s="252"/>
      <c r="S2028" s="252"/>
      <c r="T2028" s="253"/>
      <c r="AT2028" s="254" t="s">
        <v>191</v>
      </c>
      <c r="AU2028" s="254" t="s">
        <v>85</v>
      </c>
      <c r="AV2028" s="15" t="s">
        <v>189</v>
      </c>
      <c r="AW2028" s="15" t="s">
        <v>32</v>
      </c>
      <c r="AX2028" s="15" t="s">
        <v>83</v>
      </c>
      <c r="AY2028" s="254" t="s">
        <v>182</v>
      </c>
    </row>
    <row r="2029" spans="1:65" s="13" customFormat="1">
      <c r="B2029" s="221"/>
      <c r="C2029" s="222"/>
      <c r="D2029" s="223" t="s">
        <v>191</v>
      </c>
      <c r="E2029" s="222"/>
      <c r="F2029" s="225" t="s">
        <v>3210</v>
      </c>
      <c r="G2029" s="222"/>
      <c r="H2029" s="226">
        <v>53.567999999999998</v>
      </c>
      <c r="I2029" s="227"/>
      <c r="J2029" s="222"/>
      <c r="K2029" s="222"/>
      <c r="L2029" s="228"/>
      <c r="M2029" s="229"/>
      <c r="N2029" s="230"/>
      <c r="O2029" s="230"/>
      <c r="P2029" s="230"/>
      <c r="Q2029" s="230"/>
      <c r="R2029" s="230"/>
      <c r="S2029" s="230"/>
      <c r="T2029" s="231"/>
      <c r="AT2029" s="232" t="s">
        <v>191</v>
      </c>
      <c r="AU2029" s="232" t="s">
        <v>85</v>
      </c>
      <c r="AV2029" s="13" t="s">
        <v>85</v>
      </c>
      <c r="AW2029" s="13" t="s">
        <v>4</v>
      </c>
      <c r="AX2029" s="13" t="s">
        <v>83</v>
      </c>
      <c r="AY2029" s="232" t="s">
        <v>182</v>
      </c>
    </row>
    <row r="2030" spans="1:65" s="2" customFormat="1" ht="16.5" customHeight="1">
      <c r="A2030" s="34"/>
      <c r="B2030" s="35"/>
      <c r="C2030" s="208" t="s">
        <v>3211</v>
      </c>
      <c r="D2030" s="208" t="s">
        <v>184</v>
      </c>
      <c r="E2030" s="209" t="s">
        <v>3212</v>
      </c>
      <c r="F2030" s="210" t="s">
        <v>3213</v>
      </c>
      <c r="G2030" s="211" t="s">
        <v>331</v>
      </c>
      <c r="H2030" s="212">
        <v>26.783999999999999</v>
      </c>
      <c r="I2030" s="213"/>
      <c r="J2030" s="214">
        <f>ROUND(I2030*H2030,2)</f>
        <v>0</v>
      </c>
      <c r="K2030" s="210" t="s">
        <v>1</v>
      </c>
      <c r="L2030" s="39"/>
      <c r="M2030" s="215" t="s">
        <v>1</v>
      </c>
      <c r="N2030" s="216" t="s">
        <v>41</v>
      </c>
      <c r="O2030" s="71"/>
      <c r="P2030" s="217">
        <f>O2030*H2030</f>
        <v>0</v>
      </c>
      <c r="Q2030" s="217">
        <v>5.8E-4</v>
      </c>
      <c r="R2030" s="217">
        <f>Q2030*H2030</f>
        <v>1.553472E-2</v>
      </c>
      <c r="S2030" s="217">
        <v>0</v>
      </c>
      <c r="T2030" s="218">
        <f>S2030*H2030</f>
        <v>0</v>
      </c>
      <c r="U2030" s="34"/>
      <c r="V2030" s="34"/>
      <c r="W2030" s="34"/>
      <c r="X2030" s="34"/>
      <c r="Y2030" s="34"/>
      <c r="Z2030" s="34"/>
      <c r="AA2030" s="34"/>
      <c r="AB2030" s="34"/>
      <c r="AC2030" s="34"/>
      <c r="AD2030" s="34"/>
      <c r="AE2030" s="34"/>
      <c r="AR2030" s="219" t="s">
        <v>275</v>
      </c>
      <c r="AT2030" s="219" t="s">
        <v>184</v>
      </c>
      <c r="AU2030" s="219" t="s">
        <v>85</v>
      </c>
      <c r="AY2030" s="17" t="s">
        <v>182</v>
      </c>
      <c r="BE2030" s="220">
        <f>IF(N2030="základní",J2030,0)</f>
        <v>0</v>
      </c>
      <c r="BF2030" s="220">
        <f>IF(N2030="snížená",J2030,0)</f>
        <v>0</v>
      </c>
      <c r="BG2030" s="220">
        <f>IF(N2030="zákl. přenesená",J2030,0)</f>
        <v>0</v>
      </c>
      <c r="BH2030" s="220">
        <f>IF(N2030="sníž. přenesená",J2030,0)</f>
        <v>0</v>
      </c>
      <c r="BI2030" s="220">
        <f>IF(N2030="nulová",J2030,0)</f>
        <v>0</v>
      </c>
      <c r="BJ2030" s="17" t="s">
        <v>83</v>
      </c>
      <c r="BK2030" s="220">
        <f>ROUND(I2030*H2030,2)</f>
        <v>0</v>
      </c>
      <c r="BL2030" s="17" t="s">
        <v>275</v>
      </c>
      <c r="BM2030" s="219" t="s">
        <v>3214</v>
      </c>
    </row>
    <row r="2031" spans="1:65" s="13" customFormat="1">
      <c r="B2031" s="221"/>
      <c r="C2031" s="222"/>
      <c r="D2031" s="223" t="s">
        <v>191</v>
      </c>
      <c r="E2031" s="224" t="s">
        <v>1</v>
      </c>
      <c r="F2031" s="225" t="s">
        <v>3202</v>
      </c>
      <c r="G2031" s="222"/>
      <c r="H2031" s="226">
        <v>20.344000000000001</v>
      </c>
      <c r="I2031" s="227"/>
      <c r="J2031" s="222"/>
      <c r="K2031" s="222"/>
      <c r="L2031" s="228"/>
      <c r="M2031" s="229"/>
      <c r="N2031" s="230"/>
      <c r="O2031" s="230"/>
      <c r="P2031" s="230"/>
      <c r="Q2031" s="230"/>
      <c r="R2031" s="230"/>
      <c r="S2031" s="230"/>
      <c r="T2031" s="231"/>
      <c r="AT2031" s="232" t="s">
        <v>191</v>
      </c>
      <c r="AU2031" s="232" t="s">
        <v>85</v>
      </c>
      <c r="AV2031" s="13" t="s">
        <v>85</v>
      </c>
      <c r="AW2031" s="13" t="s">
        <v>32</v>
      </c>
      <c r="AX2031" s="13" t="s">
        <v>76</v>
      </c>
      <c r="AY2031" s="232" t="s">
        <v>182</v>
      </c>
    </row>
    <row r="2032" spans="1:65" s="13" customFormat="1">
      <c r="B2032" s="221"/>
      <c r="C2032" s="222"/>
      <c r="D2032" s="223" t="s">
        <v>191</v>
      </c>
      <c r="E2032" s="224" t="s">
        <v>1</v>
      </c>
      <c r="F2032" s="225" t="s">
        <v>3203</v>
      </c>
      <c r="G2032" s="222"/>
      <c r="H2032" s="226">
        <v>6.44</v>
      </c>
      <c r="I2032" s="227"/>
      <c r="J2032" s="222"/>
      <c r="K2032" s="222"/>
      <c r="L2032" s="228"/>
      <c r="M2032" s="229"/>
      <c r="N2032" s="230"/>
      <c r="O2032" s="230"/>
      <c r="P2032" s="230"/>
      <c r="Q2032" s="230"/>
      <c r="R2032" s="230"/>
      <c r="S2032" s="230"/>
      <c r="T2032" s="231"/>
      <c r="AT2032" s="232" t="s">
        <v>191</v>
      </c>
      <c r="AU2032" s="232" t="s">
        <v>85</v>
      </c>
      <c r="AV2032" s="13" t="s">
        <v>85</v>
      </c>
      <c r="AW2032" s="13" t="s">
        <v>32</v>
      </c>
      <c r="AX2032" s="13" t="s">
        <v>76</v>
      </c>
      <c r="AY2032" s="232" t="s">
        <v>182</v>
      </c>
    </row>
    <row r="2033" spans="1:65" s="15" customFormat="1">
      <c r="B2033" s="244"/>
      <c r="C2033" s="245"/>
      <c r="D2033" s="223" t="s">
        <v>191</v>
      </c>
      <c r="E2033" s="246" t="s">
        <v>1</v>
      </c>
      <c r="F2033" s="247" t="s">
        <v>202</v>
      </c>
      <c r="G2033" s="245"/>
      <c r="H2033" s="248">
        <v>26.784000000000002</v>
      </c>
      <c r="I2033" s="249"/>
      <c r="J2033" s="245"/>
      <c r="K2033" s="245"/>
      <c r="L2033" s="250"/>
      <c r="M2033" s="251"/>
      <c r="N2033" s="252"/>
      <c r="O2033" s="252"/>
      <c r="P2033" s="252"/>
      <c r="Q2033" s="252"/>
      <c r="R2033" s="252"/>
      <c r="S2033" s="252"/>
      <c r="T2033" s="253"/>
      <c r="AT2033" s="254" t="s">
        <v>191</v>
      </c>
      <c r="AU2033" s="254" t="s">
        <v>85</v>
      </c>
      <c r="AV2033" s="15" t="s">
        <v>189</v>
      </c>
      <c r="AW2033" s="15" t="s">
        <v>32</v>
      </c>
      <c r="AX2033" s="15" t="s">
        <v>83</v>
      </c>
      <c r="AY2033" s="254" t="s">
        <v>182</v>
      </c>
    </row>
    <row r="2034" spans="1:65" s="2" customFormat="1" ht="16.5" customHeight="1">
      <c r="A2034" s="34"/>
      <c r="B2034" s="35"/>
      <c r="C2034" s="208" t="s">
        <v>3215</v>
      </c>
      <c r="D2034" s="208" t="s">
        <v>184</v>
      </c>
      <c r="E2034" s="209" t="s">
        <v>3216</v>
      </c>
      <c r="F2034" s="210" t="s">
        <v>3217</v>
      </c>
      <c r="G2034" s="211" t="s">
        <v>331</v>
      </c>
      <c r="H2034" s="212">
        <v>11.872999999999999</v>
      </c>
      <c r="I2034" s="213"/>
      <c r="J2034" s="214">
        <f>ROUND(I2034*H2034,2)</f>
        <v>0</v>
      </c>
      <c r="K2034" s="210" t="s">
        <v>188</v>
      </c>
      <c r="L2034" s="39"/>
      <c r="M2034" s="215" t="s">
        <v>1</v>
      </c>
      <c r="N2034" s="216" t="s">
        <v>41</v>
      </c>
      <c r="O2034" s="71"/>
      <c r="P2034" s="217">
        <f>O2034*H2034</f>
        <v>0</v>
      </c>
      <c r="Q2034" s="217">
        <v>6.9999999999999994E-5</v>
      </c>
      <c r="R2034" s="217">
        <f>Q2034*H2034</f>
        <v>8.3110999999999992E-4</v>
      </c>
      <c r="S2034" s="217">
        <v>0</v>
      </c>
      <c r="T2034" s="218">
        <f>S2034*H2034</f>
        <v>0</v>
      </c>
      <c r="U2034" s="34"/>
      <c r="V2034" s="34"/>
      <c r="W2034" s="34"/>
      <c r="X2034" s="34"/>
      <c r="Y2034" s="34"/>
      <c r="Z2034" s="34"/>
      <c r="AA2034" s="34"/>
      <c r="AB2034" s="34"/>
      <c r="AC2034" s="34"/>
      <c r="AD2034" s="34"/>
      <c r="AE2034" s="34"/>
      <c r="AR2034" s="219" t="s">
        <v>275</v>
      </c>
      <c r="AT2034" s="219" t="s">
        <v>184</v>
      </c>
      <c r="AU2034" s="219" t="s">
        <v>85</v>
      </c>
      <c r="AY2034" s="17" t="s">
        <v>182</v>
      </c>
      <c r="BE2034" s="220">
        <f>IF(N2034="základní",J2034,0)</f>
        <v>0</v>
      </c>
      <c r="BF2034" s="220">
        <f>IF(N2034="snížená",J2034,0)</f>
        <v>0</v>
      </c>
      <c r="BG2034" s="220">
        <f>IF(N2034="zákl. přenesená",J2034,0)</f>
        <v>0</v>
      </c>
      <c r="BH2034" s="220">
        <f>IF(N2034="sníž. přenesená",J2034,0)</f>
        <v>0</v>
      </c>
      <c r="BI2034" s="220">
        <f>IF(N2034="nulová",J2034,0)</f>
        <v>0</v>
      </c>
      <c r="BJ2034" s="17" t="s">
        <v>83</v>
      </c>
      <c r="BK2034" s="220">
        <f>ROUND(I2034*H2034,2)</f>
        <v>0</v>
      </c>
      <c r="BL2034" s="17" t="s">
        <v>275</v>
      </c>
      <c r="BM2034" s="219" t="s">
        <v>3218</v>
      </c>
    </row>
    <row r="2035" spans="1:65" s="13" customFormat="1">
      <c r="B2035" s="221"/>
      <c r="C2035" s="222"/>
      <c r="D2035" s="223" t="s">
        <v>191</v>
      </c>
      <c r="E2035" s="224" t="s">
        <v>1</v>
      </c>
      <c r="F2035" s="225" t="s">
        <v>3219</v>
      </c>
      <c r="G2035" s="222"/>
      <c r="H2035" s="226">
        <v>11.872999999999999</v>
      </c>
      <c r="I2035" s="227"/>
      <c r="J2035" s="222"/>
      <c r="K2035" s="222"/>
      <c r="L2035" s="228"/>
      <c r="M2035" s="229"/>
      <c r="N2035" s="230"/>
      <c r="O2035" s="230"/>
      <c r="P2035" s="230"/>
      <c r="Q2035" s="230"/>
      <c r="R2035" s="230"/>
      <c r="S2035" s="230"/>
      <c r="T2035" s="231"/>
      <c r="AT2035" s="232" t="s">
        <v>191</v>
      </c>
      <c r="AU2035" s="232" t="s">
        <v>85</v>
      </c>
      <c r="AV2035" s="13" t="s">
        <v>85</v>
      </c>
      <c r="AW2035" s="13" t="s">
        <v>32</v>
      </c>
      <c r="AX2035" s="13" t="s">
        <v>83</v>
      </c>
      <c r="AY2035" s="232" t="s">
        <v>182</v>
      </c>
    </row>
    <row r="2036" spans="1:65" s="2" customFormat="1" ht="16.5" customHeight="1">
      <c r="A2036" s="34"/>
      <c r="B2036" s="35"/>
      <c r="C2036" s="208" t="s">
        <v>3220</v>
      </c>
      <c r="D2036" s="208" t="s">
        <v>184</v>
      </c>
      <c r="E2036" s="209" t="s">
        <v>3221</v>
      </c>
      <c r="F2036" s="210" t="s">
        <v>3222</v>
      </c>
      <c r="G2036" s="211" t="s">
        <v>331</v>
      </c>
      <c r="H2036" s="212">
        <v>18.978000000000002</v>
      </c>
      <c r="I2036" s="213"/>
      <c r="J2036" s="214">
        <f>ROUND(I2036*H2036,2)</f>
        <v>0</v>
      </c>
      <c r="K2036" s="210" t="s">
        <v>188</v>
      </c>
      <c r="L2036" s="39"/>
      <c r="M2036" s="215" t="s">
        <v>1</v>
      </c>
      <c r="N2036" s="216" t="s">
        <v>41</v>
      </c>
      <c r="O2036" s="71"/>
      <c r="P2036" s="217">
        <f>O2036*H2036</f>
        <v>0</v>
      </c>
      <c r="Q2036" s="217">
        <v>0</v>
      </c>
      <c r="R2036" s="217">
        <f>Q2036*H2036</f>
        <v>0</v>
      </c>
      <c r="S2036" s="217">
        <v>0</v>
      </c>
      <c r="T2036" s="218">
        <f>S2036*H2036</f>
        <v>0</v>
      </c>
      <c r="U2036" s="34"/>
      <c r="V2036" s="34"/>
      <c r="W2036" s="34"/>
      <c r="X2036" s="34"/>
      <c r="Y2036" s="34"/>
      <c r="Z2036" s="34"/>
      <c r="AA2036" s="34"/>
      <c r="AB2036" s="34"/>
      <c r="AC2036" s="34"/>
      <c r="AD2036" s="34"/>
      <c r="AE2036" s="34"/>
      <c r="AR2036" s="219" t="s">
        <v>275</v>
      </c>
      <c r="AT2036" s="219" t="s">
        <v>184</v>
      </c>
      <c r="AU2036" s="219" t="s">
        <v>85</v>
      </c>
      <c r="AY2036" s="17" t="s">
        <v>182</v>
      </c>
      <c r="BE2036" s="220">
        <f>IF(N2036="základní",J2036,0)</f>
        <v>0</v>
      </c>
      <c r="BF2036" s="220">
        <f>IF(N2036="snížená",J2036,0)</f>
        <v>0</v>
      </c>
      <c r="BG2036" s="220">
        <f>IF(N2036="zákl. přenesená",J2036,0)</f>
        <v>0</v>
      </c>
      <c r="BH2036" s="220">
        <f>IF(N2036="sníž. přenesená",J2036,0)</f>
        <v>0</v>
      </c>
      <c r="BI2036" s="220">
        <f>IF(N2036="nulová",J2036,0)</f>
        <v>0</v>
      </c>
      <c r="BJ2036" s="17" t="s">
        <v>83</v>
      </c>
      <c r="BK2036" s="220">
        <f>ROUND(I2036*H2036,2)</f>
        <v>0</v>
      </c>
      <c r="BL2036" s="17" t="s">
        <v>275</v>
      </c>
      <c r="BM2036" s="219" t="s">
        <v>3223</v>
      </c>
    </row>
    <row r="2037" spans="1:65" s="13" customFormat="1">
      <c r="B2037" s="221"/>
      <c r="C2037" s="222"/>
      <c r="D2037" s="223" t="s">
        <v>191</v>
      </c>
      <c r="E2037" s="224" t="s">
        <v>1</v>
      </c>
      <c r="F2037" s="225" t="s">
        <v>3224</v>
      </c>
      <c r="G2037" s="222"/>
      <c r="H2037" s="226">
        <v>2.2229999999999999</v>
      </c>
      <c r="I2037" s="227"/>
      <c r="J2037" s="222"/>
      <c r="K2037" s="222"/>
      <c r="L2037" s="228"/>
      <c r="M2037" s="229"/>
      <c r="N2037" s="230"/>
      <c r="O2037" s="230"/>
      <c r="P2037" s="230"/>
      <c r="Q2037" s="230"/>
      <c r="R2037" s="230"/>
      <c r="S2037" s="230"/>
      <c r="T2037" s="231"/>
      <c r="AT2037" s="232" t="s">
        <v>191</v>
      </c>
      <c r="AU2037" s="232" t="s">
        <v>85</v>
      </c>
      <c r="AV2037" s="13" t="s">
        <v>85</v>
      </c>
      <c r="AW2037" s="13" t="s">
        <v>32</v>
      </c>
      <c r="AX2037" s="13" t="s">
        <v>76</v>
      </c>
      <c r="AY2037" s="232" t="s">
        <v>182</v>
      </c>
    </row>
    <row r="2038" spans="1:65" s="13" customFormat="1">
      <c r="B2038" s="221"/>
      <c r="C2038" s="222"/>
      <c r="D2038" s="223" t="s">
        <v>191</v>
      </c>
      <c r="E2038" s="224" t="s">
        <v>1</v>
      </c>
      <c r="F2038" s="225" t="s">
        <v>3225</v>
      </c>
      <c r="G2038" s="222"/>
      <c r="H2038" s="226">
        <v>3.7919999999999998</v>
      </c>
      <c r="I2038" s="227"/>
      <c r="J2038" s="222"/>
      <c r="K2038" s="222"/>
      <c r="L2038" s="228"/>
      <c r="M2038" s="229"/>
      <c r="N2038" s="230"/>
      <c r="O2038" s="230"/>
      <c r="P2038" s="230"/>
      <c r="Q2038" s="230"/>
      <c r="R2038" s="230"/>
      <c r="S2038" s="230"/>
      <c r="T2038" s="231"/>
      <c r="AT2038" s="232" t="s">
        <v>191</v>
      </c>
      <c r="AU2038" s="232" t="s">
        <v>85</v>
      </c>
      <c r="AV2038" s="13" t="s">
        <v>85</v>
      </c>
      <c r="AW2038" s="13" t="s">
        <v>32</v>
      </c>
      <c r="AX2038" s="13" t="s">
        <v>76</v>
      </c>
      <c r="AY2038" s="232" t="s">
        <v>182</v>
      </c>
    </row>
    <row r="2039" spans="1:65" s="13" customFormat="1">
      <c r="B2039" s="221"/>
      <c r="C2039" s="222"/>
      <c r="D2039" s="223" t="s">
        <v>191</v>
      </c>
      <c r="E2039" s="224" t="s">
        <v>1</v>
      </c>
      <c r="F2039" s="225" t="s">
        <v>3226</v>
      </c>
      <c r="G2039" s="222"/>
      <c r="H2039" s="226">
        <v>1.9359999999999999</v>
      </c>
      <c r="I2039" s="227"/>
      <c r="J2039" s="222"/>
      <c r="K2039" s="222"/>
      <c r="L2039" s="228"/>
      <c r="M2039" s="229"/>
      <c r="N2039" s="230"/>
      <c r="O2039" s="230"/>
      <c r="P2039" s="230"/>
      <c r="Q2039" s="230"/>
      <c r="R2039" s="230"/>
      <c r="S2039" s="230"/>
      <c r="T2039" s="231"/>
      <c r="AT2039" s="232" t="s">
        <v>191</v>
      </c>
      <c r="AU2039" s="232" t="s">
        <v>85</v>
      </c>
      <c r="AV2039" s="13" t="s">
        <v>85</v>
      </c>
      <c r="AW2039" s="13" t="s">
        <v>32</v>
      </c>
      <c r="AX2039" s="13" t="s">
        <v>76</v>
      </c>
      <c r="AY2039" s="232" t="s">
        <v>182</v>
      </c>
    </row>
    <row r="2040" spans="1:65" s="13" customFormat="1">
      <c r="B2040" s="221"/>
      <c r="C2040" s="222"/>
      <c r="D2040" s="223" t="s">
        <v>191</v>
      </c>
      <c r="E2040" s="224" t="s">
        <v>1</v>
      </c>
      <c r="F2040" s="225" t="s">
        <v>3227</v>
      </c>
      <c r="G2040" s="222"/>
      <c r="H2040" s="226">
        <v>0.94799999999999995</v>
      </c>
      <c r="I2040" s="227"/>
      <c r="J2040" s="222"/>
      <c r="K2040" s="222"/>
      <c r="L2040" s="228"/>
      <c r="M2040" s="229"/>
      <c r="N2040" s="230"/>
      <c r="O2040" s="230"/>
      <c r="P2040" s="230"/>
      <c r="Q2040" s="230"/>
      <c r="R2040" s="230"/>
      <c r="S2040" s="230"/>
      <c r="T2040" s="231"/>
      <c r="AT2040" s="232" t="s">
        <v>191</v>
      </c>
      <c r="AU2040" s="232" t="s">
        <v>85</v>
      </c>
      <c r="AV2040" s="13" t="s">
        <v>85</v>
      </c>
      <c r="AW2040" s="13" t="s">
        <v>32</v>
      </c>
      <c r="AX2040" s="13" t="s">
        <v>76</v>
      </c>
      <c r="AY2040" s="232" t="s">
        <v>182</v>
      </c>
    </row>
    <row r="2041" spans="1:65" s="13" customFormat="1">
      <c r="B2041" s="221"/>
      <c r="C2041" s="222"/>
      <c r="D2041" s="223" t="s">
        <v>191</v>
      </c>
      <c r="E2041" s="224" t="s">
        <v>1</v>
      </c>
      <c r="F2041" s="225" t="s">
        <v>3228</v>
      </c>
      <c r="G2041" s="222"/>
      <c r="H2041" s="226">
        <v>4.74</v>
      </c>
      <c r="I2041" s="227"/>
      <c r="J2041" s="222"/>
      <c r="K2041" s="222"/>
      <c r="L2041" s="228"/>
      <c r="M2041" s="229"/>
      <c r="N2041" s="230"/>
      <c r="O2041" s="230"/>
      <c r="P2041" s="230"/>
      <c r="Q2041" s="230"/>
      <c r="R2041" s="230"/>
      <c r="S2041" s="230"/>
      <c r="T2041" s="231"/>
      <c r="AT2041" s="232" t="s">
        <v>191</v>
      </c>
      <c r="AU2041" s="232" t="s">
        <v>85</v>
      </c>
      <c r="AV2041" s="13" t="s">
        <v>85</v>
      </c>
      <c r="AW2041" s="13" t="s">
        <v>32</v>
      </c>
      <c r="AX2041" s="13" t="s">
        <v>76</v>
      </c>
      <c r="AY2041" s="232" t="s">
        <v>182</v>
      </c>
    </row>
    <row r="2042" spans="1:65" s="13" customFormat="1">
      <c r="B2042" s="221"/>
      <c r="C2042" s="222"/>
      <c r="D2042" s="223" t="s">
        <v>191</v>
      </c>
      <c r="E2042" s="224" t="s">
        <v>1</v>
      </c>
      <c r="F2042" s="225" t="s">
        <v>3229</v>
      </c>
      <c r="G2042" s="222"/>
      <c r="H2042" s="226">
        <v>1.1850000000000001</v>
      </c>
      <c r="I2042" s="227"/>
      <c r="J2042" s="222"/>
      <c r="K2042" s="222"/>
      <c r="L2042" s="228"/>
      <c r="M2042" s="229"/>
      <c r="N2042" s="230"/>
      <c r="O2042" s="230"/>
      <c r="P2042" s="230"/>
      <c r="Q2042" s="230"/>
      <c r="R2042" s="230"/>
      <c r="S2042" s="230"/>
      <c r="T2042" s="231"/>
      <c r="AT2042" s="232" t="s">
        <v>191</v>
      </c>
      <c r="AU2042" s="232" t="s">
        <v>85</v>
      </c>
      <c r="AV2042" s="13" t="s">
        <v>85</v>
      </c>
      <c r="AW2042" s="13" t="s">
        <v>32</v>
      </c>
      <c r="AX2042" s="13" t="s">
        <v>76</v>
      </c>
      <c r="AY2042" s="232" t="s">
        <v>182</v>
      </c>
    </row>
    <row r="2043" spans="1:65" s="13" customFormat="1">
      <c r="B2043" s="221"/>
      <c r="C2043" s="222"/>
      <c r="D2043" s="223" t="s">
        <v>191</v>
      </c>
      <c r="E2043" s="224" t="s">
        <v>1</v>
      </c>
      <c r="F2043" s="225" t="s">
        <v>3230</v>
      </c>
      <c r="G2043" s="222"/>
      <c r="H2043" s="226">
        <v>0.96799999999999997</v>
      </c>
      <c r="I2043" s="227"/>
      <c r="J2043" s="222"/>
      <c r="K2043" s="222"/>
      <c r="L2043" s="228"/>
      <c r="M2043" s="229"/>
      <c r="N2043" s="230"/>
      <c r="O2043" s="230"/>
      <c r="P2043" s="230"/>
      <c r="Q2043" s="230"/>
      <c r="R2043" s="230"/>
      <c r="S2043" s="230"/>
      <c r="T2043" s="231"/>
      <c r="AT2043" s="232" t="s">
        <v>191</v>
      </c>
      <c r="AU2043" s="232" t="s">
        <v>85</v>
      </c>
      <c r="AV2043" s="13" t="s">
        <v>85</v>
      </c>
      <c r="AW2043" s="13" t="s">
        <v>32</v>
      </c>
      <c r="AX2043" s="13" t="s">
        <v>76</v>
      </c>
      <c r="AY2043" s="232" t="s">
        <v>182</v>
      </c>
    </row>
    <row r="2044" spans="1:65" s="13" customFormat="1">
      <c r="B2044" s="221"/>
      <c r="C2044" s="222"/>
      <c r="D2044" s="223" t="s">
        <v>191</v>
      </c>
      <c r="E2044" s="224" t="s">
        <v>1</v>
      </c>
      <c r="F2044" s="225" t="s">
        <v>3231</v>
      </c>
      <c r="G2044" s="222"/>
      <c r="H2044" s="226">
        <v>1.21</v>
      </c>
      <c r="I2044" s="227"/>
      <c r="J2044" s="222"/>
      <c r="K2044" s="222"/>
      <c r="L2044" s="228"/>
      <c r="M2044" s="229"/>
      <c r="N2044" s="230"/>
      <c r="O2044" s="230"/>
      <c r="P2044" s="230"/>
      <c r="Q2044" s="230"/>
      <c r="R2044" s="230"/>
      <c r="S2044" s="230"/>
      <c r="T2044" s="231"/>
      <c r="AT2044" s="232" t="s">
        <v>191</v>
      </c>
      <c r="AU2044" s="232" t="s">
        <v>85</v>
      </c>
      <c r="AV2044" s="13" t="s">
        <v>85</v>
      </c>
      <c r="AW2044" s="13" t="s">
        <v>32</v>
      </c>
      <c r="AX2044" s="13" t="s">
        <v>76</v>
      </c>
      <c r="AY2044" s="232" t="s">
        <v>182</v>
      </c>
    </row>
    <row r="2045" spans="1:65" s="13" customFormat="1">
      <c r="B2045" s="221"/>
      <c r="C2045" s="222"/>
      <c r="D2045" s="223" t="s">
        <v>191</v>
      </c>
      <c r="E2045" s="224" t="s">
        <v>1</v>
      </c>
      <c r="F2045" s="225" t="s">
        <v>3232</v>
      </c>
      <c r="G2045" s="222"/>
      <c r="H2045" s="226">
        <v>1.976</v>
      </c>
      <c r="I2045" s="227"/>
      <c r="J2045" s="222"/>
      <c r="K2045" s="222"/>
      <c r="L2045" s="228"/>
      <c r="M2045" s="229"/>
      <c r="N2045" s="230"/>
      <c r="O2045" s="230"/>
      <c r="P2045" s="230"/>
      <c r="Q2045" s="230"/>
      <c r="R2045" s="230"/>
      <c r="S2045" s="230"/>
      <c r="T2045" s="231"/>
      <c r="AT2045" s="232" t="s">
        <v>191</v>
      </c>
      <c r="AU2045" s="232" t="s">
        <v>85</v>
      </c>
      <c r="AV2045" s="13" t="s">
        <v>85</v>
      </c>
      <c r="AW2045" s="13" t="s">
        <v>32</v>
      </c>
      <c r="AX2045" s="13" t="s">
        <v>76</v>
      </c>
      <c r="AY2045" s="232" t="s">
        <v>182</v>
      </c>
    </row>
    <row r="2046" spans="1:65" s="15" customFormat="1">
      <c r="B2046" s="244"/>
      <c r="C2046" s="245"/>
      <c r="D2046" s="223" t="s">
        <v>191</v>
      </c>
      <c r="E2046" s="246" t="s">
        <v>1</v>
      </c>
      <c r="F2046" s="247" t="s">
        <v>202</v>
      </c>
      <c r="G2046" s="245"/>
      <c r="H2046" s="248">
        <v>18.977999999999998</v>
      </c>
      <c r="I2046" s="249"/>
      <c r="J2046" s="245"/>
      <c r="K2046" s="245"/>
      <c r="L2046" s="250"/>
      <c r="M2046" s="251"/>
      <c r="N2046" s="252"/>
      <c r="O2046" s="252"/>
      <c r="P2046" s="252"/>
      <c r="Q2046" s="252"/>
      <c r="R2046" s="252"/>
      <c r="S2046" s="252"/>
      <c r="T2046" s="253"/>
      <c r="AT2046" s="254" t="s">
        <v>191</v>
      </c>
      <c r="AU2046" s="254" t="s">
        <v>85</v>
      </c>
      <c r="AV2046" s="15" t="s">
        <v>189</v>
      </c>
      <c r="AW2046" s="15" t="s">
        <v>32</v>
      </c>
      <c r="AX2046" s="15" t="s">
        <v>83</v>
      </c>
      <c r="AY2046" s="254" t="s">
        <v>182</v>
      </c>
    </row>
    <row r="2047" spans="1:65" s="2" customFormat="1" ht="16.5" customHeight="1">
      <c r="A2047" s="34"/>
      <c r="B2047" s="35"/>
      <c r="C2047" s="208" t="s">
        <v>3233</v>
      </c>
      <c r="D2047" s="208" t="s">
        <v>184</v>
      </c>
      <c r="E2047" s="209" t="s">
        <v>3234</v>
      </c>
      <c r="F2047" s="210" t="s">
        <v>3235</v>
      </c>
      <c r="G2047" s="211" t="s">
        <v>331</v>
      </c>
      <c r="H2047" s="212">
        <v>4.5289999999999999</v>
      </c>
      <c r="I2047" s="213"/>
      <c r="J2047" s="214">
        <f>ROUND(I2047*H2047,2)</f>
        <v>0</v>
      </c>
      <c r="K2047" s="210" t="s">
        <v>188</v>
      </c>
      <c r="L2047" s="39"/>
      <c r="M2047" s="215" t="s">
        <v>1</v>
      </c>
      <c r="N2047" s="216" t="s">
        <v>41</v>
      </c>
      <c r="O2047" s="71"/>
      <c r="P2047" s="217">
        <f>O2047*H2047</f>
        <v>0</v>
      </c>
      <c r="Q2047" s="217">
        <v>0</v>
      </c>
      <c r="R2047" s="217">
        <f>Q2047*H2047</f>
        <v>0</v>
      </c>
      <c r="S2047" s="217">
        <v>0</v>
      </c>
      <c r="T2047" s="218">
        <f>S2047*H2047</f>
        <v>0</v>
      </c>
      <c r="U2047" s="34"/>
      <c r="V2047" s="34"/>
      <c r="W2047" s="34"/>
      <c r="X2047" s="34"/>
      <c r="Y2047" s="34"/>
      <c r="Z2047" s="34"/>
      <c r="AA2047" s="34"/>
      <c r="AB2047" s="34"/>
      <c r="AC2047" s="34"/>
      <c r="AD2047" s="34"/>
      <c r="AE2047" s="34"/>
      <c r="AR2047" s="219" t="s">
        <v>275</v>
      </c>
      <c r="AT2047" s="219" t="s">
        <v>184</v>
      </c>
      <c r="AU2047" s="219" t="s">
        <v>85</v>
      </c>
      <c r="AY2047" s="17" t="s">
        <v>182</v>
      </c>
      <c r="BE2047" s="220">
        <f>IF(N2047="základní",J2047,0)</f>
        <v>0</v>
      </c>
      <c r="BF2047" s="220">
        <f>IF(N2047="snížená",J2047,0)</f>
        <v>0</v>
      </c>
      <c r="BG2047" s="220">
        <f>IF(N2047="zákl. přenesená",J2047,0)</f>
        <v>0</v>
      </c>
      <c r="BH2047" s="220">
        <f>IF(N2047="sníž. přenesená",J2047,0)</f>
        <v>0</v>
      </c>
      <c r="BI2047" s="220">
        <f>IF(N2047="nulová",J2047,0)</f>
        <v>0</v>
      </c>
      <c r="BJ2047" s="17" t="s">
        <v>83</v>
      </c>
      <c r="BK2047" s="220">
        <f>ROUND(I2047*H2047,2)</f>
        <v>0</v>
      </c>
      <c r="BL2047" s="17" t="s">
        <v>275</v>
      </c>
      <c r="BM2047" s="219" t="s">
        <v>3236</v>
      </c>
    </row>
    <row r="2048" spans="1:65" s="13" customFormat="1">
      <c r="B2048" s="221"/>
      <c r="C2048" s="222"/>
      <c r="D2048" s="223" t="s">
        <v>191</v>
      </c>
      <c r="E2048" s="224" t="s">
        <v>1</v>
      </c>
      <c r="F2048" s="225" t="s">
        <v>3237</v>
      </c>
      <c r="G2048" s="222"/>
      <c r="H2048" s="226">
        <v>4.5289999999999999</v>
      </c>
      <c r="I2048" s="227"/>
      <c r="J2048" s="222"/>
      <c r="K2048" s="222"/>
      <c r="L2048" s="228"/>
      <c r="M2048" s="229"/>
      <c r="N2048" s="230"/>
      <c r="O2048" s="230"/>
      <c r="P2048" s="230"/>
      <c r="Q2048" s="230"/>
      <c r="R2048" s="230"/>
      <c r="S2048" s="230"/>
      <c r="T2048" s="231"/>
      <c r="AT2048" s="232" t="s">
        <v>191</v>
      </c>
      <c r="AU2048" s="232" t="s">
        <v>85</v>
      </c>
      <c r="AV2048" s="13" t="s">
        <v>85</v>
      </c>
      <c r="AW2048" s="13" t="s">
        <v>32</v>
      </c>
      <c r="AX2048" s="13" t="s">
        <v>83</v>
      </c>
      <c r="AY2048" s="232" t="s">
        <v>182</v>
      </c>
    </row>
    <row r="2049" spans="1:65" s="2" customFormat="1" ht="16.5" customHeight="1">
      <c r="A2049" s="34"/>
      <c r="B2049" s="35"/>
      <c r="C2049" s="208" t="s">
        <v>3238</v>
      </c>
      <c r="D2049" s="208" t="s">
        <v>184</v>
      </c>
      <c r="E2049" s="209" t="s">
        <v>3239</v>
      </c>
      <c r="F2049" s="210" t="s">
        <v>3240</v>
      </c>
      <c r="G2049" s="211" t="s">
        <v>331</v>
      </c>
      <c r="H2049" s="212">
        <v>23.745999999999999</v>
      </c>
      <c r="I2049" s="213"/>
      <c r="J2049" s="214">
        <f>ROUND(I2049*H2049,2)</f>
        <v>0</v>
      </c>
      <c r="K2049" s="210" t="s">
        <v>188</v>
      </c>
      <c r="L2049" s="39"/>
      <c r="M2049" s="215" t="s">
        <v>1</v>
      </c>
      <c r="N2049" s="216" t="s">
        <v>41</v>
      </c>
      <c r="O2049" s="71"/>
      <c r="P2049" s="217">
        <f>O2049*H2049</f>
        <v>0</v>
      </c>
      <c r="Q2049" s="217">
        <v>1.3999999999999999E-4</v>
      </c>
      <c r="R2049" s="217">
        <f>Q2049*H2049</f>
        <v>3.3244399999999997E-3</v>
      </c>
      <c r="S2049" s="217">
        <v>0</v>
      </c>
      <c r="T2049" s="218">
        <f>S2049*H2049</f>
        <v>0</v>
      </c>
      <c r="U2049" s="34"/>
      <c r="V2049" s="34"/>
      <c r="W2049" s="34"/>
      <c r="X2049" s="34"/>
      <c r="Y2049" s="34"/>
      <c r="Z2049" s="34"/>
      <c r="AA2049" s="34"/>
      <c r="AB2049" s="34"/>
      <c r="AC2049" s="34"/>
      <c r="AD2049" s="34"/>
      <c r="AE2049" s="34"/>
      <c r="AR2049" s="219" t="s">
        <v>275</v>
      </c>
      <c r="AT2049" s="219" t="s">
        <v>184</v>
      </c>
      <c r="AU2049" s="219" t="s">
        <v>85</v>
      </c>
      <c r="AY2049" s="17" t="s">
        <v>182</v>
      </c>
      <c r="BE2049" s="220">
        <f>IF(N2049="základní",J2049,0)</f>
        <v>0</v>
      </c>
      <c r="BF2049" s="220">
        <f>IF(N2049="snížená",J2049,0)</f>
        <v>0</v>
      </c>
      <c r="BG2049" s="220">
        <f>IF(N2049="zákl. přenesená",J2049,0)</f>
        <v>0</v>
      </c>
      <c r="BH2049" s="220">
        <f>IF(N2049="sníž. přenesená",J2049,0)</f>
        <v>0</v>
      </c>
      <c r="BI2049" s="220">
        <f>IF(N2049="nulová",J2049,0)</f>
        <v>0</v>
      </c>
      <c r="BJ2049" s="17" t="s">
        <v>83</v>
      </c>
      <c r="BK2049" s="220">
        <f>ROUND(I2049*H2049,2)</f>
        <v>0</v>
      </c>
      <c r="BL2049" s="17" t="s">
        <v>275</v>
      </c>
      <c r="BM2049" s="219" t="s">
        <v>3241</v>
      </c>
    </row>
    <row r="2050" spans="1:65" s="13" customFormat="1">
      <c r="B2050" s="221"/>
      <c r="C2050" s="222"/>
      <c r="D2050" s="223" t="s">
        <v>191</v>
      </c>
      <c r="E2050" s="224" t="s">
        <v>1</v>
      </c>
      <c r="F2050" s="225" t="s">
        <v>3242</v>
      </c>
      <c r="G2050" s="222"/>
      <c r="H2050" s="226">
        <v>23.745999999999999</v>
      </c>
      <c r="I2050" s="227"/>
      <c r="J2050" s="222"/>
      <c r="K2050" s="222"/>
      <c r="L2050" s="228"/>
      <c r="M2050" s="229"/>
      <c r="N2050" s="230"/>
      <c r="O2050" s="230"/>
      <c r="P2050" s="230"/>
      <c r="Q2050" s="230"/>
      <c r="R2050" s="230"/>
      <c r="S2050" s="230"/>
      <c r="T2050" s="231"/>
      <c r="AT2050" s="232" t="s">
        <v>191</v>
      </c>
      <c r="AU2050" s="232" t="s">
        <v>85</v>
      </c>
      <c r="AV2050" s="13" t="s">
        <v>85</v>
      </c>
      <c r="AW2050" s="13" t="s">
        <v>32</v>
      </c>
      <c r="AX2050" s="13" t="s">
        <v>83</v>
      </c>
      <c r="AY2050" s="232" t="s">
        <v>182</v>
      </c>
    </row>
    <row r="2051" spans="1:65" s="2" customFormat="1" ht="16.5" customHeight="1">
      <c r="A2051" s="34"/>
      <c r="B2051" s="35"/>
      <c r="C2051" s="208" t="s">
        <v>3243</v>
      </c>
      <c r="D2051" s="208" t="s">
        <v>184</v>
      </c>
      <c r="E2051" s="209" t="s">
        <v>3244</v>
      </c>
      <c r="F2051" s="210" t="s">
        <v>3245</v>
      </c>
      <c r="G2051" s="211" t="s">
        <v>331</v>
      </c>
      <c r="H2051" s="212">
        <v>18.978000000000002</v>
      </c>
      <c r="I2051" s="213"/>
      <c r="J2051" s="214">
        <f>ROUND(I2051*H2051,2)</f>
        <v>0</v>
      </c>
      <c r="K2051" s="210" t="s">
        <v>188</v>
      </c>
      <c r="L2051" s="39"/>
      <c r="M2051" s="215" t="s">
        <v>1</v>
      </c>
      <c r="N2051" s="216" t="s">
        <v>41</v>
      </c>
      <c r="O2051" s="71"/>
      <c r="P2051" s="217">
        <f>O2051*H2051</f>
        <v>0</v>
      </c>
      <c r="Q2051" s="217">
        <v>1.3999999999999999E-4</v>
      </c>
      <c r="R2051" s="217">
        <f>Q2051*H2051</f>
        <v>2.6569200000000001E-3</v>
      </c>
      <c r="S2051" s="217">
        <v>0</v>
      </c>
      <c r="T2051" s="218">
        <f>S2051*H2051</f>
        <v>0</v>
      </c>
      <c r="U2051" s="34"/>
      <c r="V2051" s="34"/>
      <c r="W2051" s="34"/>
      <c r="X2051" s="34"/>
      <c r="Y2051" s="34"/>
      <c r="Z2051" s="34"/>
      <c r="AA2051" s="34"/>
      <c r="AB2051" s="34"/>
      <c r="AC2051" s="34"/>
      <c r="AD2051" s="34"/>
      <c r="AE2051" s="34"/>
      <c r="AR2051" s="219" t="s">
        <v>275</v>
      </c>
      <c r="AT2051" s="219" t="s">
        <v>184</v>
      </c>
      <c r="AU2051" s="219" t="s">
        <v>85</v>
      </c>
      <c r="AY2051" s="17" t="s">
        <v>182</v>
      </c>
      <c r="BE2051" s="220">
        <f>IF(N2051="základní",J2051,0)</f>
        <v>0</v>
      </c>
      <c r="BF2051" s="220">
        <f>IF(N2051="snížená",J2051,0)</f>
        <v>0</v>
      </c>
      <c r="BG2051" s="220">
        <f>IF(N2051="zákl. přenesená",J2051,0)</f>
        <v>0</v>
      </c>
      <c r="BH2051" s="220">
        <f>IF(N2051="sníž. přenesená",J2051,0)</f>
        <v>0</v>
      </c>
      <c r="BI2051" s="220">
        <f>IF(N2051="nulová",J2051,0)</f>
        <v>0</v>
      </c>
      <c r="BJ2051" s="17" t="s">
        <v>83</v>
      </c>
      <c r="BK2051" s="220">
        <f>ROUND(I2051*H2051,2)</f>
        <v>0</v>
      </c>
      <c r="BL2051" s="17" t="s">
        <v>275</v>
      </c>
      <c r="BM2051" s="219" t="s">
        <v>3246</v>
      </c>
    </row>
    <row r="2052" spans="1:65" s="2" customFormat="1" ht="16.5" customHeight="1">
      <c r="A2052" s="34"/>
      <c r="B2052" s="35"/>
      <c r="C2052" s="208" t="s">
        <v>3247</v>
      </c>
      <c r="D2052" s="208" t="s">
        <v>184</v>
      </c>
      <c r="E2052" s="209" t="s">
        <v>3248</v>
      </c>
      <c r="F2052" s="210" t="s">
        <v>3249</v>
      </c>
      <c r="G2052" s="211" t="s">
        <v>331</v>
      </c>
      <c r="H2052" s="212">
        <v>18.978000000000002</v>
      </c>
      <c r="I2052" s="213"/>
      <c r="J2052" s="214">
        <f>ROUND(I2052*H2052,2)</f>
        <v>0</v>
      </c>
      <c r="K2052" s="210" t="s">
        <v>188</v>
      </c>
      <c r="L2052" s="39"/>
      <c r="M2052" s="215" t="s">
        <v>1</v>
      </c>
      <c r="N2052" s="216" t="s">
        <v>41</v>
      </c>
      <c r="O2052" s="71"/>
      <c r="P2052" s="217">
        <f>O2052*H2052</f>
        <v>0</v>
      </c>
      <c r="Q2052" s="217">
        <v>9.0000000000000006E-5</v>
      </c>
      <c r="R2052" s="217">
        <f>Q2052*H2052</f>
        <v>1.7080200000000002E-3</v>
      </c>
      <c r="S2052" s="217">
        <v>0</v>
      </c>
      <c r="T2052" s="218">
        <f>S2052*H2052</f>
        <v>0</v>
      </c>
      <c r="U2052" s="34"/>
      <c r="V2052" s="34"/>
      <c r="W2052" s="34"/>
      <c r="X2052" s="34"/>
      <c r="Y2052" s="34"/>
      <c r="Z2052" s="34"/>
      <c r="AA2052" s="34"/>
      <c r="AB2052" s="34"/>
      <c r="AC2052" s="34"/>
      <c r="AD2052" s="34"/>
      <c r="AE2052" s="34"/>
      <c r="AR2052" s="219" t="s">
        <v>275</v>
      </c>
      <c r="AT2052" s="219" t="s">
        <v>184</v>
      </c>
      <c r="AU2052" s="219" t="s">
        <v>85</v>
      </c>
      <c r="AY2052" s="17" t="s">
        <v>182</v>
      </c>
      <c r="BE2052" s="220">
        <f>IF(N2052="základní",J2052,0)</f>
        <v>0</v>
      </c>
      <c r="BF2052" s="220">
        <f>IF(N2052="snížená",J2052,0)</f>
        <v>0</v>
      </c>
      <c r="BG2052" s="220">
        <f>IF(N2052="zákl. přenesená",J2052,0)</f>
        <v>0</v>
      </c>
      <c r="BH2052" s="220">
        <f>IF(N2052="sníž. přenesená",J2052,0)</f>
        <v>0</v>
      </c>
      <c r="BI2052" s="220">
        <f>IF(N2052="nulová",J2052,0)</f>
        <v>0</v>
      </c>
      <c r="BJ2052" s="17" t="s">
        <v>83</v>
      </c>
      <c r="BK2052" s="220">
        <f>ROUND(I2052*H2052,2)</f>
        <v>0</v>
      </c>
      <c r="BL2052" s="17" t="s">
        <v>275</v>
      </c>
      <c r="BM2052" s="219" t="s">
        <v>3250</v>
      </c>
    </row>
    <row r="2053" spans="1:65" s="12" customFormat="1" ht="22.9" customHeight="1">
      <c r="B2053" s="192"/>
      <c r="C2053" s="193"/>
      <c r="D2053" s="194" t="s">
        <v>75</v>
      </c>
      <c r="E2053" s="206" t="s">
        <v>3251</v>
      </c>
      <c r="F2053" s="206" t="s">
        <v>3252</v>
      </c>
      <c r="G2053" s="193"/>
      <c r="H2053" s="193"/>
      <c r="I2053" s="196"/>
      <c r="J2053" s="207">
        <f>BK2053</f>
        <v>0</v>
      </c>
      <c r="K2053" s="193"/>
      <c r="L2053" s="198"/>
      <c r="M2053" s="199"/>
      <c r="N2053" s="200"/>
      <c r="O2053" s="200"/>
      <c r="P2053" s="201">
        <f>SUM(P2054:P2155)</f>
        <v>0</v>
      </c>
      <c r="Q2053" s="200"/>
      <c r="R2053" s="201">
        <f>SUM(R2054:R2155)</f>
        <v>0.76345689999999999</v>
      </c>
      <c r="S2053" s="200"/>
      <c r="T2053" s="202">
        <f>SUM(T2054:T2155)</f>
        <v>0.17615084999999997</v>
      </c>
      <c r="AR2053" s="203" t="s">
        <v>85</v>
      </c>
      <c r="AT2053" s="204" t="s">
        <v>75</v>
      </c>
      <c r="AU2053" s="204" t="s">
        <v>83</v>
      </c>
      <c r="AY2053" s="203" t="s">
        <v>182</v>
      </c>
      <c r="BK2053" s="205">
        <f>SUM(BK2054:BK2155)</f>
        <v>0</v>
      </c>
    </row>
    <row r="2054" spans="1:65" s="2" customFormat="1" ht="16.5" customHeight="1">
      <c r="A2054" s="34"/>
      <c r="B2054" s="35"/>
      <c r="C2054" s="208" t="s">
        <v>3253</v>
      </c>
      <c r="D2054" s="208" t="s">
        <v>184</v>
      </c>
      <c r="E2054" s="209" t="s">
        <v>3254</v>
      </c>
      <c r="F2054" s="210" t="s">
        <v>3255</v>
      </c>
      <c r="G2054" s="211" t="s">
        <v>331</v>
      </c>
      <c r="H2054" s="212">
        <v>1174.3389999999999</v>
      </c>
      <c r="I2054" s="213"/>
      <c r="J2054" s="214">
        <f>ROUND(I2054*H2054,2)</f>
        <v>0</v>
      </c>
      <c r="K2054" s="210" t="s">
        <v>188</v>
      </c>
      <c r="L2054" s="39"/>
      <c r="M2054" s="215" t="s">
        <v>1</v>
      </c>
      <c r="N2054" s="216" t="s">
        <v>41</v>
      </c>
      <c r="O2054" s="71"/>
      <c r="P2054" s="217">
        <f>O2054*H2054</f>
        <v>0</v>
      </c>
      <c r="Q2054" s="217">
        <v>0</v>
      </c>
      <c r="R2054" s="217">
        <f>Q2054*H2054</f>
        <v>0</v>
      </c>
      <c r="S2054" s="217">
        <v>0</v>
      </c>
      <c r="T2054" s="218">
        <f>S2054*H2054</f>
        <v>0</v>
      </c>
      <c r="U2054" s="34"/>
      <c r="V2054" s="34"/>
      <c r="W2054" s="34"/>
      <c r="X2054" s="34"/>
      <c r="Y2054" s="34"/>
      <c r="Z2054" s="34"/>
      <c r="AA2054" s="34"/>
      <c r="AB2054" s="34"/>
      <c r="AC2054" s="34"/>
      <c r="AD2054" s="34"/>
      <c r="AE2054" s="34"/>
      <c r="AR2054" s="219" t="s">
        <v>275</v>
      </c>
      <c r="AT2054" s="219" t="s">
        <v>184</v>
      </c>
      <c r="AU2054" s="219" t="s">
        <v>85</v>
      </c>
      <c r="AY2054" s="17" t="s">
        <v>182</v>
      </c>
      <c r="BE2054" s="220">
        <f>IF(N2054="základní",J2054,0)</f>
        <v>0</v>
      </c>
      <c r="BF2054" s="220">
        <f>IF(N2054="snížená",J2054,0)</f>
        <v>0</v>
      </c>
      <c r="BG2054" s="220">
        <f>IF(N2054="zákl. přenesená",J2054,0)</f>
        <v>0</v>
      </c>
      <c r="BH2054" s="220">
        <f>IF(N2054="sníž. přenesená",J2054,0)</f>
        <v>0</v>
      </c>
      <c r="BI2054" s="220">
        <f>IF(N2054="nulová",J2054,0)</f>
        <v>0</v>
      </c>
      <c r="BJ2054" s="17" t="s">
        <v>83</v>
      </c>
      <c r="BK2054" s="220">
        <f>ROUND(I2054*H2054,2)</f>
        <v>0</v>
      </c>
      <c r="BL2054" s="17" t="s">
        <v>275</v>
      </c>
      <c r="BM2054" s="219" t="s">
        <v>3256</v>
      </c>
    </row>
    <row r="2055" spans="1:65" s="13" customFormat="1">
      <c r="B2055" s="221"/>
      <c r="C2055" s="222"/>
      <c r="D2055" s="223" t="s">
        <v>191</v>
      </c>
      <c r="E2055" s="224" t="s">
        <v>1</v>
      </c>
      <c r="F2055" s="225" t="s">
        <v>3257</v>
      </c>
      <c r="G2055" s="222"/>
      <c r="H2055" s="226">
        <v>31.475000000000001</v>
      </c>
      <c r="I2055" s="227"/>
      <c r="J2055" s="222"/>
      <c r="K2055" s="222"/>
      <c r="L2055" s="228"/>
      <c r="M2055" s="229"/>
      <c r="N2055" s="230"/>
      <c r="O2055" s="230"/>
      <c r="P2055" s="230"/>
      <c r="Q2055" s="230"/>
      <c r="R2055" s="230"/>
      <c r="S2055" s="230"/>
      <c r="T2055" s="231"/>
      <c r="AT2055" s="232" t="s">
        <v>191</v>
      </c>
      <c r="AU2055" s="232" t="s">
        <v>85</v>
      </c>
      <c r="AV2055" s="13" t="s">
        <v>85</v>
      </c>
      <c r="AW2055" s="13" t="s">
        <v>32</v>
      </c>
      <c r="AX2055" s="13" t="s">
        <v>76</v>
      </c>
      <c r="AY2055" s="232" t="s">
        <v>182</v>
      </c>
    </row>
    <row r="2056" spans="1:65" s="14" customFormat="1">
      <c r="B2056" s="233"/>
      <c r="C2056" s="234"/>
      <c r="D2056" s="223" t="s">
        <v>191</v>
      </c>
      <c r="E2056" s="235" t="s">
        <v>1</v>
      </c>
      <c r="F2056" s="236" t="s">
        <v>774</v>
      </c>
      <c r="G2056" s="234"/>
      <c r="H2056" s="237">
        <v>31.475000000000001</v>
      </c>
      <c r="I2056" s="238"/>
      <c r="J2056" s="234"/>
      <c r="K2056" s="234"/>
      <c r="L2056" s="239"/>
      <c r="M2056" s="240"/>
      <c r="N2056" s="241"/>
      <c r="O2056" s="241"/>
      <c r="P2056" s="241"/>
      <c r="Q2056" s="241"/>
      <c r="R2056" s="241"/>
      <c r="S2056" s="241"/>
      <c r="T2056" s="242"/>
      <c r="AT2056" s="243" t="s">
        <v>191</v>
      </c>
      <c r="AU2056" s="243" t="s">
        <v>85</v>
      </c>
      <c r="AV2056" s="14" t="s">
        <v>195</v>
      </c>
      <c r="AW2056" s="14" t="s">
        <v>32</v>
      </c>
      <c r="AX2056" s="14" t="s">
        <v>76</v>
      </c>
      <c r="AY2056" s="243" t="s">
        <v>182</v>
      </c>
    </row>
    <row r="2057" spans="1:65" s="13" customFormat="1">
      <c r="B2057" s="221"/>
      <c r="C2057" s="222"/>
      <c r="D2057" s="223" t="s">
        <v>191</v>
      </c>
      <c r="E2057" s="224" t="s">
        <v>1</v>
      </c>
      <c r="F2057" s="225" t="s">
        <v>804</v>
      </c>
      <c r="G2057" s="222"/>
      <c r="H2057" s="226">
        <v>21.26</v>
      </c>
      <c r="I2057" s="227"/>
      <c r="J2057" s="222"/>
      <c r="K2057" s="222"/>
      <c r="L2057" s="228"/>
      <c r="M2057" s="229"/>
      <c r="N2057" s="230"/>
      <c r="O2057" s="230"/>
      <c r="P2057" s="230"/>
      <c r="Q2057" s="230"/>
      <c r="R2057" s="230"/>
      <c r="S2057" s="230"/>
      <c r="T2057" s="231"/>
      <c r="AT2057" s="232" t="s">
        <v>191</v>
      </c>
      <c r="AU2057" s="232" t="s">
        <v>85</v>
      </c>
      <c r="AV2057" s="13" t="s">
        <v>85</v>
      </c>
      <c r="AW2057" s="13" t="s">
        <v>32</v>
      </c>
      <c r="AX2057" s="13" t="s">
        <v>76</v>
      </c>
      <c r="AY2057" s="232" t="s">
        <v>182</v>
      </c>
    </row>
    <row r="2058" spans="1:65" s="13" customFormat="1">
      <c r="B2058" s="221"/>
      <c r="C2058" s="222"/>
      <c r="D2058" s="223" t="s">
        <v>191</v>
      </c>
      <c r="E2058" s="224" t="s">
        <v>1</v>
      </c>
      <c r="F2058" s="225" t="s">
        <v>805</v>
      </c>
      <c r="G2058" s="222"/>
      <c r="H2058" s="226">
        <v>6.875</v>
      </c>
      <c r="I2058" s="227"/>
      <c r="J2058" s="222"/>
      <c r="K2058" s="222"/>
      <c r="L2058" s="228"/>
      <c r="M2058" s="229"/>
      <c r="N2058" s="230"/>
      <c r="O2058" s="230"/>
      <c r="P2058" s="230"/>
      <c r="Q2058" s="230"/>
      <c r="R2058" s="230"/>
      <c r="S2058" s="230"/>
      <c r="T2058" s="231"/>
      <c r="AT2058" s="232" t="s">
        <v>191</v>
      </c>
      <c r="AU2058" s="232" t="s">
        <v>85</v>
      </c>
      <c r="AV2058" s="13" t="s">
        <v>85</v>
      </c>
      <c r="AW2058" s="13" t="s">
        <v>32</v>
      </c>
      <c r="AX2058" s="13" t="s">
        <v>76</v>
      </c>
      <c r="AY2058" s="232" t="s">
        <v>182</v>
      </c>
    </row>
    <row r="2059" spans="1:65" s="13" customFormat="1">
      <c r="B2059" s="221"/>
      <c r="C2059" s="222"/>
      <c r="D2059" s="223" t="s">
        <v>191</v>
      </c>
      <c r="E2059" s="224" t="s">
        <v>1</v>
      </c>
      <c r="F2059" s="225" t="s">
        <v>806</v>
      </c>
      <c r="G2059" s="222"/>
      <c r="H2059" s="226">
        <v>53.859000000000002</v>
      </c>
      <c r="I2059" s="227"/>
      <c r="J2059" s="222"/>
      <c r="K2059" s="222"/>
      <c r="L2059" s="228"/>
      <c r="M2059" s="229"/>
      <c r="N2059" s="230"/>
      <c r="O2059" s="230"/>
      <c r="P2059" s="230"/>
      <c r="Q2059" s="230"/>
      <c r="R2059" s="230"/>
      <c r="S2059" s="230"/>
      <c r="T2059" s="231"/>
      <c r="AT2059" s="232" t="s">
        <v>191</v>
      </c>
      <c r="AU2059" s="232" t="s">
        <v>85</v>
      </c>
      <c r="AV2059" s="13" t="s">
        <v>85</v>
      </c>
      <c r="AW2059" s="13" t="s">
        <v>32</v>
      </c>
      <c r="AX2059" s="13" t="s">
        <v>76</v>
      </c>
      <c r="AY2059" s="232" t="s">
        <v>182</v>
      </c>
    </row>
    <row r="2060" spans="1:65" s="13" customFormat="1">
      <c r="B2060" s="221"/>
      <c r="C2060" s="222"/>
      <c r="D2060" s="223" t="s">
        <v>191</v>
      </c>
      <c r="E2060" s="224" t="s">
        <v>1</v>
      </c>
      <c r="F2060" s="225" t="s">
        <v>540</v>
      </c>
      <c r="G2060" s="222"/>
      <c r="H2060" s="226">
        <v>74.953999999999994</v>
      </c>
      <c r="I2060" s="227"/>
      <c r="J2060" s="222"/>
      <c r="K2060" s="222"/>
      <c r="L2060" s="228"/>
      <c r="M2060" s="229"/>
      <c r="N2060" s="230"/>
      <c r="O2060" s="230"/>
      <c r="P2060" s="230"/>
      <c r="Q2060" s="230"/>
      <c r="R2060" s="230"/>
      <c r="S2060" s="230"/>
      <c r="T2060" s="231"/>
      <c r="AT2060" s="232" t="s">
        <v>191</v>
      </c>
      <c r="AU2060" s="232" t="s">
        <v>85</v>
      </c>
      <c r="AV2060" s="13" t="s">
        <v>85</v>
      </c>
      <c r="AW2060" s="13" t="s">
        <v>32</v>
      </c>
      <c r="AX2060" s="13" t="s">
        <v>76</v>
      </c>
      <c r="AY2060" s="232" t="s">
        <v>182</v>
      </c>
    </row>
    <row r="2061" spans="1:65" s="13" customFormat="1">
      <c r="B2061" s="221"/>
      <c r="C2061" s="222"/>
      <c r="D2061" s="223" t="s">
        <v>191</v>
      </c>
      <c r="E2061" s="224" t="s">
        <v>1</v>
      </c>
      <c r="F2061" s="225" t="s">
        <v>775</v>
      </c>
      <c r="G2061" s="222"/>
      <c r="H2061" s="226">
        <v>16.12</v>
      </c>
      <c r="I2061" s="227"/>
      <c r="J2061" s="222"/>
      <c r="K2061" s="222"/>
      <c r="L2061" s="228"/>
      <c r="M2061" s="229"/>
      <c r="N2061" s="230"/>
      <c r="O2061" s="230"/>
      <c r="P2061" s="230"/>
      <c r="Q2061" s="230"/>
      <c r="R2061" s="230"/>
      <c r="S2061" s="230"/>
      <c r="T2061" s="231"/>
      <c r="AT2061" s="232" t="s">
        <v>191</v>
      </c>
      <c r="AU2061" s="232" t="s">
        <v>85</v>
      </c>
      <c r="AV2061" s="13" t="s">
        <v>85</v>
      </c>
      <c r="AW2061" s="13" t="s">
        <v>32</v>
      </c>
      <c r="AX2061" s="13" t="s">
        <v>76</v>
      </c>
      <c r="AY2061" s="232" t="s">
        <v>182</v>
      </c>
    </row>
    <row r="2062" spans="1:65" s="13" customFormat="1">
      <c r="B2062" s="221"/>
      <c r="C2062" s="222"/>
      <c r="D2062" s="223" t="s">
        <v>191</v>
      </c>
      <c r="E2062" s="224" t="s">
        <v>1</v>
      </c>
      <c r="F2062" s="225" t="s">
        <v>3258</v>
      </c>
      <c r="G2062" s="222"/>
      <c r="H2062" s="226">
        <v>42.52</v>
      </c>
      <c r="I2062" s="227"/>
      <c r="J2062" s="222"/>
      <c r="K2062" s="222"/>
      <c r="L2062" s="228"/>
      <c r="M2062" s="229"/>
      <c r="N2062" s="230"/>
      <c r="O2062" s="230"/>
      <c r="P2062" s="230"/>
      <c r="Q2062" s="230"/>
      <c r="R2062" s="230"/>
      <c r="S2062" s="230"/>
      <c r="T2062" s="231"/>
      <c r="AT2062" s="232" t="s">
        <v>191</v>
      </c>
      <c r="AU2062" s="232" t="s">
        <v>85</v>
      </c>
      <c r="AV2062" s="13" t="s">
        <v>85</v>
      </c>
      <c r="AW2062" s="13" t="s">
        <v>32</v>
      </c>
      <c r="AX2062" s="13" t="s">
        <v>76</v>
      </c>
      <c r="AY2062" s="232" t="s">
        <v>182</v>
      </c>
    </row>
    <row r="2063" spans="1:65" s="14" customFormat="1">
      <c r="B2063" s="233"/>
      <c r="C2063" s="234"/>
      <c r="D2063" s="223" t="s">
        <v>191</v>
      </c>
      <c r="E2063" s="235" t="s">
        <v>1</v>
      </c>
      <c r="F2063" s="236" t="s">
        <v>541</v>
      </c>
      <c r="G2063" s="234"/>
      <c r="H2063" s="237">
        <v>215.58799999999999</v>
      </c>
      <c r="I2063" s="238"/>
      <c r="J2063" s="234"/>
      <c r="K2063" s="234"/>
      <c r="L2063" s="239"/>
      <c r="M2063" s="240"/>
      <c r="N2063" s="241"/>
      <c r="O2063" s="241"/>
      <c r="P2063" s="241"/>
      <c r="Q2063" s="241"/>
      <c r="R2063" s="241"/>
      <c r="S2063" s="241"/>
      <c r="T2063" s="242"/>
      <c r="AT2063" s="243" t="s">
        <v>191</v>
      </c>
      <c r="AU2063" s="243" t="s">
        <v>85</v>
      </c>
      <c r="AV2063" s="14" t="s">
        <v>195</v>
      </c>
      <c r="AW2063" s="14" t="s">
        <v>32</v>
      </c>
      <c r="AX2063" s="14" t="s">
        <v>76</v>
      </c>
      <c r="AY2063" s="243" t="s">
        <v>182</v>
      </c>
    </row>
    <row r="2064" spans="1:65" s="13" customFormat="1">
      <c r="B2064" s="221"/>
      <c r="C2064" s="222"/>
      <c r="D2064" s="223" t="s">
        <v>191</v>
      </c>
      <c r="E2064" s="224" t="s">
        <v>1</v>
      </c>
      <c r="F2064" s="225" t="s">
        <v>3259</v>
      </c>
      <c r="G2064" s="222"/>
      <c r="H2064" s="226">
        <v>98.944000000000003</v>
      </c>
      <c r="I2064" s="227"/>
      <c r="J2064" s="222"/>
      <c r="K2064" s="222"/>
      <c r="L2064" s="228"/>
      <c r="M2064" s="229"/>
      <c r="N2064" s="230"/>
      <c r="O2064" s="230"/>
      <c r="P2064" s="230"/>
      <c r="Q2064" s="230"/>
      <c r="R2064" s="230"/>
      <c r="S2064" s="230"/>
      <c r="T2064" s="231"/>
      <c r="AT2064" s="232" t="s">
        <v>191</v>
      </c>
      <c r="AU2064" s="232" t="s">
        <v>85</v>
      </c>
      <c r="AV2064" s="13" t="s">
        <v>85</v>
      </c>
      <c r="AW2064" s="13" t="s">
        <v>32</v>
      </c>
      <c r="AX2064" s="13" t="s">
        <v>76</v>
      </c>
      <c r="AY2064" s="232" t="s">
        <v>182</v>
      </c>
    </row>
    <row r="2065" spans="1:65" s="14" customFormat="1">
      <c r="B2065" s="233"/>
      <c r="C2065" s="234"/>
      <c r="D2065" s="223" t="s">
        <v>191</v>
      </c>
      <c r="E2065" s="235" t="s">
        <v>1</v>
      </c>
      <c r="F2065" s="236" t="s">
        <v>825</v>
      </c>
      <c r="G2065" s="234"/>
      <c r="H2065" s="237">
        <v>98.944000000000003</v>
      </c>
      <c r="I2065" s="238"/>
      <c r="J2065" s="234"/>
      <c r="K2065" s="234"/>
      <c r="L2065" s="239"/>
      <c r="M2065" s="240"/>
      <c r="N2065" s="241"/>
      <c r="O2065" s="241"/>
      <c r="P2065" s="241"/>
      <c r="Q2065" s="241"/>
      <c r="R2065" s="241"/>
      <c r="S2065" s="241"/>
      <c r="T2065" s="242"/>
      <c r="AT2065" s="243" t="s">
        <v>191</v>
      </c>
      <c r="AU2065" s="243" t="s">
        <v>85</v>
      </c>
      <c r="AV2065" s="14" t="s">
        <v>195</v>
      </c>
      <c r="AW2065" s="14" t="s">
        <v>32</v>
      </c>
      <c r="AX2065" s="14" t="s">
        <v>76</v>
      </c>
      <c r="AY2065" s="243" t="s">
        <v>182</v>
      </c>
    </row>
    <row r="2066" spans="1:65" s="13" customFormat="1" ht="22.5">
      <c r="B2066" s="221"/>
      <c r="C2066" s="222"/>
      <c r="D2066" s="223" t="s">
        <v>191</v>
      </c>
      <c r="E2066" s="224" t="s">
        <v>1</v>
      </c>
      <c r="F2066" s="225" t="s">
        <v>3260</v>
      </c>
      <c r="G2066" s="222"/>
      <c r="H2066" s="226">
        <v>177.16399999999999</v>
      </c>
      <c r="I2066" s="227"/>
      <c r="J2066" s="222"/>
      <c r="K2066" s="222"/>
      <c r="L2066" s="228"/>
      <c r="M2066" s="229"/>
      <c r="N2066" s="230"/>
      <c r="O2066" s="230"/>
      <c r="P2066" s="230"/>
      <c r="Q2066" s="230"/>
      <c r="R2066" s="230"/>
      <c r="S2066" s="230"/>
      <c r="T2066" s="231"/>
      <c r="AT2066" s="232" t="s">
        <v>191</v>
      </c>
      <c r="AU2066" s="232" t="s">
        <v>85</v>
      </c>
      <c r="AV2066" s="13" t="s">
        <v>85</v>
      </c>
      <c r="AW2066" s="13" t="s">
        <v>32</v>
      </c>
      <c r="AX2066" s="13" t="s">
        <v>76</v>
      </c>
      <c r="AY2066" s="232" t="s">
        <v>182</v>
      </c>
    </row>
    <row r="2067" spans="1:65" s="13" customFormat="1">
      <c r="B2067" s="221"/>
      <c r="C2067" s="222"/>
      <c r="D2067" s="223" t="s">
        <v>191</v>
      </c>
      <c r="E2067" s="224" t="s">
        <v>1</v>
      </c>
      <c r="F2067" s="225" t="s">
        <v>3261</v>
      </c>
      <c r="G2067" s="222"/>
      <c r="H2067" s="226">
        <v>77.489999999999995</v>
      </c>
      <c r="I2067" s="227"/>
      <c r="J2067" s="222"/>
      <c r="K2067" s="222"/>
      <c r="L2067" s="228"/>
      <c r="M2067" s="229"/>
      <c r="N2067" s="230"/>
      <c r="O2067" s="230"/>
      <c r="P2067" s="230"/>
      <c r="Q2067" s="230"/>
      <c r="R2067" s="230"/>
      <c r="S2067" s="230"/>
      <c r="T2067" s="231"/>
      <c r="AT2067" s="232" t="s">
        <v>191</v>
      </c>
      <c r="AU2067" s="232" t="s">
        <v>85</v>
      </c>
      <c r="AV2067" s="13" t="s">
        <v>85</v>
      </c>
      <c r="AW2067" s="13" t="s">
        <v>32</v>
      </c>
      <c r="AX2067" s="13" t="s">
        <v>76</v>
      </c>
      <c r="AY2067" s="232" t="s">
        <v>182</v>
      </c>
    </row>
    <row r="2068" spans="1:65" s="13" customFormat="1" ht="22.5">
      <c r="B2068" s="221"/>
      <c r="C2068" s="222"/>
      <c r="D2068" s="223" t="s">
        <v>191</v>
      </c>
      <c r="E2068" s="224" t="s">
        <v>1</v>
      </c>
      <c r="F2068" s="225" t="s">
        <v>3262</v>
      </c>
      <c r="G2068" s="222"/>
      <c r="H2068" s="226">
        <v>-42.081000000000003</v>
      </c>
      <c r="I2068" s="227"/>
      <c r="J2068" s="222"/>
      <c r="K2068" s="222"/>
      <c r="L2068" s="228"/>
      <c r="M2068" s="229"/>
      <c r="N2068" s="230"/>
      <c r="O2068" s="230"/>
      <c r="P2068" s="230"/>
      <c r="Q2068" s="230"/>
      <c r="R2068" s="230"/>
      <c r="S2068" s="230"/>
      <c r="T2068" s="231"/>
      <c r="AT2068" s="232" t="s">
        <v>191</v>
      </c>
      <c r="AU2068" s="232" t="s">
        <v>85</v>
      </c>
      <c r="AV2068" s="13" t="s">
        <v>85</v>
      </c>
      <c r="AW2068" s="13" t="s">
        <v>32</v>
      </c>
      <c r="AX2068" s="13" t="s">
        <v>76</v>
      </c>
      <c r="AY2068" s="232" t="s">
        <v>182</v>
      </c>
    </row>
    <row r="2069" spans="1:65" s="14" customFormat="1">
      <c r="B2069" s="233"/>
      <c r="C2069" s="234"/>
      <c r="D2069" s="223" t="s">
        <v>191</v>
      </c>
      <c r="E2069" s="235" t="s">
        <v>1</v>
      </c>
      <c r="F2069" s="236" t="s">
        <v>546</v>
      </c>
      <c r="G2069" s="234"/>
      <c r="H2069" s="237">
        <v>212.57299999999998</v>
      </c>
      <c r="I2069" s="238"/>
      <c r="J2069" s="234"/>
      <c r="K2069" s="234"/>
      <c r="L2069" s="239"/>
      <c r="M2069" s="240"/>
      <c r="N2069" s="241"/>
      <c r="O2069" s="241"/>
      <c r="P2069" s="241"/>
      <c r="Q2069" s="241"/>
      <c r="R2069" s="241"/>
      <c r="S2069" s="241"/>
      <c r="T2069" s="242"/>
      <c r="AT2069" s="243" t="s">
        <v>191</v>
      </c>
      <c r="AU2069" s="243" t="s">
        <v>85</v>
      </c>
      <c r="AV2069" s="14" t="s">
        <v>195</v>
      </c>
      <c r="AW2069" s="14" t="s">
        <v>32</v>
      </c>
      <c r="AX2069" s="14" t="s">
        <v>76</v>
      </c>
      <c r="AY2069" s="243" t="s">
        <v>182</v>
      </c>
    </row>
    <row r="2070" spans="1:65" s="13" customFormat="1" ht="22.5">
      <c r="B2070" s="221"/>
      <c r="C2070" s="222"/>
      <c r="D2070" s="223" t="s">
        <v>191</v>
      </c>
      <c r="E2070" s="224" t="s">
        <v>1</v>
      </c>
      <c r="F2070" s="225" t="s">
        <v>3263</v>
      </c>
      <c r="G2070" s="222"/>
      <c r="H2070" s="226">
        <v>370.83600000000001</v>
      </c>
      <c r="I2070" s="227"/>
      <c r="J2070" s="222"/>
      <c r="K2070" s="222"/>
      <c r="L2070" s="228"/>
      <c r="M2070" s="229"/>
      <c r="N2070" s="230"/>
      <c r="O2070" s="230"/>
      <c r="P2070" s="230"/>
      <c r="Q2070" s="230"/>
      <c r="R2070" s="230"/>
      <c r="S2070" s="230"/>
      <c r="T2070" s="231"/>
      <c r="AT2070" s="232" t="s">
        <v>191</v>
      </c>
      <c r="AU2070" s="232" t="s">
        <v>85</v>
      </c>
      <c r="AV2070" s="13" t="s">
        <v>85</v>
      </c>
      <c r="AW2070" s="13" t="s">
        <v>32</v>
      </c>
      <c r="AX2070" s="13" t="s">
        <v>76</v>
      </c>
      <c r="AY2070" s="232" t="s">
        <v>182</v>
      </c>
    </row>
    <row r="2071" spans="1:65" s="13" customFormat="1">
      <c r="B2071" s="221"/>
      <c r="C2071" s="222"/>
      <c r="D2071" s="223" t="s">
        <v>191</v>
      </c>
      <c r="E2071" s="224" t="s">
        <v>1</v>
      </c>
      <c r="F2071" s="225" t="s">
        <v>3264</v>
      </c>
      <c r="G2071" s="222"/>
      <c r="H2071" s="226">
        <v>442.18200000000002</v>
      </c>
      <c r="I2071" s="227"/>
      <c r="J2071" s="222"/>
      <c r="K2071" s="222"/>
      <c r="L2071" s="228"/>
      <c r="M2071" s="229"/>
      <c r="N2071" s="230"/>
      <c r="O2071" s="230"/>
      <c r="P2071" s="230"/>
      <c r="Q2071" s="230"/>
      <c r="R2071" s="230"/>
      <c r="S2071" s="230"/>
      <c r="T2071" s="231"/>
      <c r="AT2071" s="232" t="s">
        <v>191</v>
      </c>
      <c r="AU2071" s="232" t="s">
        <v>85</v>
      </c>
      <c r="AV2071" s="13" t="s">
        <v>85</v>
      </c>
      <c r="AW2071" s="13" t="s">
        <v>32</v>
      </c>
      <c r="AX2071" s="13" t="s">
        <v>76</v>
      </c>
      <c r="AY2071" s="232" t="s">
        <v>182</v>
      </c>
    </row>
    <row r="2072" spans="1:65" s="13" customFormat="1">
      <c r="B2072" s="221"/>
      <c r="C2072" s="222"/>
      <c r="D2072" s="223" t="s">
        <v>191</v>
      </c>
      <c r="E2072" s="224" t="s">
        <v>1</v>
      </c>
      <c r="F2072" s="225" t="s">
        <v>3265</v>
      </c>
      <c r="G2072" s="222"/>
      <c r="H2072" s="226">
        <v>-197.25899999999999</v>
      </c>
      <c r="I2072" s="227"/>
      <c r="J2072" s="222"/>
      <c r="K2072" s="222"/>
      <c r="L2072" s="228"/>
      <c r="M2072" s="229"/>
      <c r="N2072" s="230"/>
      <c r="O2072" s="230"/>
      <c r="P2072" s="230"/>
      <c r="Q2072" s="230"/>
      <c r="R2072" s="230"/>
      <c r="S2072" s="230"/>
      <c r="T2072" s="231"/>
      <c r="AT2072" s="232" t="s">
        <v>191</v>
      </c>
      <c r="AU2072" s="232" t="s">
        <v>85</v>
      </c>
      <c r="AV2072" s="13" t="s">
        <v>85</v>
      </c>
      <c r="AW2072" s="13" t="s">
        <v>32</v>
      </c>
      <c r="AX2072" s="13" t="s">
        <v>76</v>
      </c>
      <c r="AY2072" s="232" t="s">
        <v>182</v>
      </c>
    </row>
    <row r="2073" spans="1:65" s="14" customFormat="1">
      <c r="B2073" s="233"/>
      <c r="C2073" s="234"/>
      <c r="D2073" s="223" t="s">
        <v>191</v>
      </c>
      <c r="E2073" s="235" t="s">
        <v>1</v>
      </c>
      <c r="F2073" s="236" t="s">
        <v>548</v>
      </c>
      <c r="G2073" s="234"/>
      <c r="H2073" s="237">
        <v>615.75900000000001</v>
      </c>
      <c r="I2073" s="238"/>
      <c r="J2073" s="234"/>
      <c r="K2073" s="234"/>
      <c r="L2073" s="239"/>
      <c r="M2073" s="240"/>
      <c r="N2073" s="241"/>
      <c r="O2073" s="241"/>
      <c r="P2073" s="241"/>
      <c r="Q2073" s="241"/>
      <c r="R2073" s="241"/>
      <c r="S2073" s="241"/>
      <c r="T2073" s="242"/>
      <c r="AT2073" s="243" t="s">
        <v>191</v>
      </c>
      <c r="AU2073" s="243" t="s">
        <v>85</v>
      </c>
      <c r="AV2073" s="14" t="s">
        <v>195</v>
      </c>
      <c r="AW2073" s="14" t="s">
        <v>32</v>
      </c>
      <c r="AX2073" s="14" t="s">
        <v>76</v>
      </c>
      <c r="AY2073" s="243" t="s">
        <v>182</v>
      </c>
    </row>
    <row r="2074" spans="1:65" s="15" customFormat="1">
      <c r="B2074" s="244"/>
      <c r="C2074" s="245"/>
      <c r="D2074" s="223" t="s">
        <v>191</v>
      </c>
      <c r="E2074" s="246" t="s">
        <v>1</v>
      </c>
      <c r="F2074" s="247" t="s">
        <v>202</v>
      </c>
      <c r="G2074" s="245"/>
      <c r="H2074" s="248">
        <v>1174.3389999999999</v>
      </c>
      <c r="I2074" s="249"/>
      <c r="J2074" s="245"/>
      <c r="K2074" s="245"/>
      <c r="L2074" s="250"/>
      <c r="M2074" s="251"/>
      <c r="N2074" s="252"/>
      <c r="O2074" s="252"/>
      <c r="P2074" s="252"/>
      <c r="Q2074" s="252"/>
      <c r="R2074" s="252"/>
      <c r="S2074" s="252"/>
      <c r="T2074" s="253"/>
      <c r="AT2074" s="254" t="s">
        <v>191</v>
      </c>
      <c r="AU2074" s="254" t="s">
        <v>85</v>
      </c>
      <c r="AV2074" s="15" t="s">
        <v>189</v>
      </c>
      <c r="AW2074" s="15" t="s">
        <v>32</v>
      </c>
      <c r="AX2074" s="15" t="s">
        <v>83</v>
      </c>
      <c r="AY2074" s="254" t="s">
        <v>182</v>
      </c>
    </row>
    <row r="2075" spans="1:65" s="2" customFormat="1" ht="16.5" customHeight="1">
      <c r="A2075" s="34"/>
      <c r="B2075" s="35"/>
      <c r="C2075" s="208" t="s">
        <v>3266</v>
      </c>
      <c r="D2075" s="208" t="s">
        <v>184</v>
      </c>
      <c r="E2075" s="209" t="s">
        <v>3267</v>
      </c>
      <c r="F2075" s="210" t="s">
        <v>3268</v>
      </c>
      <c r="G2075" s="211" t="s">
        <v>331</v>
      </c>
      <c r="H2075" s="212">
        <v>1174.3389999999999</v>
      </c>
      <c r="I2075" s="213"/>
      <c r="J2075" s="214">
        <f>ROUND(I2075*H2075,2)</f>
        <v>0</v>
      </c>
      <c r="K2075" s="210" t="s">
        <v>188</v>
      </c>
      <c r="L2075" s="39"/>
      <c r="M2075" s="215" t="s">
        <v>1</v>
      </c>
      <c r="N2075" s="216" t="s">
        <v>41</v>
      </c>
      <c r="O2075" s="71"/>
      <c r="P2075" s="217">
        <f>O2075*H2075</f>
        <v>0</v>
      </c>
      <c r="Q2075" s="217">
        <v>0</v>
      </c>
      <c r="R2075" s="217">
        <f>Q2075*H2075</f>
        <v>0</v>
      </c>
      <c r="S2075" s="217">
        <v>1.4999999999999999E-4</v>
      </c>
      <c r="T2075" s="218">
        <f>S2075*H2075</f>
        <v>0.17615084999999997</v>
      </c>
      <c r="U2075" s="34"/>
      <c r="V2075" s="34"/>
      <c r="W2075" s="34"/>
      <c r="X2075" s="34"/>
      <c r="Y2075" s="34"/>
      <c r="Z2075" s="34"/>
      <c r="AA2075" s="34"/>
      <c r="AB2075" s="34"/>
      <c r="AC2075" s="34"/>
      <c r="AD2075" s="34"/>
      <c r="AE2075" s="34"/>
      <c r="AR2075" s="219" t="s">
        <v>275</v>
      </c>
      <c r="AT2075" s="219" t="s">
        <v>184</v>
      </c>
      <c r="AU2075" s="219" t="s">
        <v>85</v>
      </c>
      <c r="AY2075" s="17" t="s">
        <v>182</v>
      </c>
      <c r="BE2075" s="220">
        <f>IF(N2075="základní",J2075,0)</f>
        <v>0</v>
      </c>
      <c r="BF2075" s="220">
        <f>IF(N2075="snížená",J2075,0)</f>
        <v>0</v>
      </c>
      <c r="BG2075" s="220">
        <f>IF(N2075="zákl. přenesená",J2075,0)</f>
        <v>0</v>
      </c>
      <c r="BH2075" s="220">
        <f>IF(N2075="sníž. přenesená",J2075,0)</f>
        <v>0</v>
      </c>
      <c r="BI2075" s="220">
        <f>IF(N2075="nulová",J2075,0)</f>
        <v>0</v>
      </c>
      <c r="BJ2075" s="17" t="s">
        <v>83</v>
      </c>
      <c r="BK2075" s="220">
        <f>ROUND(I2075*H2075,2)</f>
        <v>0</v>
      </c>
      <c r="BL2075" s="17" t="s">
        <v>275</v>
      </c>
      <c r="BM2075" s="219" t="s">
        <v>3269</v>
      </c>
    </row>
    <row r="2076" spans="1:65" s="13" customFormat="1">
      <c r="B2076" s="221"/>
      <c r="C2076" s="222"/>
      <c r="D2076" s="223" t="s">
        <v>191</v>
      </c>
      <c r="E2076" s="224" t="s">
        <v>1</v>
      </c>
      <c r="F2076" s="225" t="s">
        <v>3257</v>
      </c>
      <c r="G2076" s="222"/>
      <c r="H2076" s="226">
        <v>31.475000000000001</v>
      </c>
      <c r="I2076" s="227"/>
      <c r="J2076" s="222"/>
      <c r="K2076" s="222"/>
      <c r="L2076" s="228"/>
      <c r="M2076" s="229"/>
      <c r="N2076" s="230"/>
      <c r="O2076" s="230"/>
      <c r="P2076" s="230"/>
      <c r="Q2076" s="230"/>
      <c r="R2076" s="230"/>
      <c r="S2076" s="230"/>
      <c r="T2076" s="231"/>
      <c r="AT2076" s="232" t="s">
        <v>191</v>
      </c>
      <c r="AU2076" s="232" t="s">
        <v>85</v>
      </c>
      <c r="AV2076" s="13" t="s">
        <v>85</v>
      </c>
      <c r="AW2076" s="13" t="s">
        <v>32</v>
      </c>
      <c r="AX2076" s="13" t="s">
        <v>76</v>
      </c>
      <c r="AY2076" s="232" t="s">
        <v>182</v>
      </c>
    </row>
    <row r="2077" spans="1:65" s="14" customFormat="1">
      <c r="B2077" s="233"/>
      <c r="C2077" s="234"/>
      <c r="D2077" s="223" t="s">
        <v>191</v>
      </c>
      <c r="E2077" s="235" t="s">
        <v>1</v>
      </c>
      <c r="F2077" s="236" t="s">
        <v>774</v>
      </c>
      <c r="G2077" s="234"/>
      <c r="H2077" s="237">
        <v>31.475000000000001</v>
      </c>
      <c r="I2077" s="238"/>
      <c r="J2077" s="234"/>
      <c r="K2077" s="234"/>
      <c r="L2077" s="239"/>
      <c r="M2077" s="240"/>
      <c r="N2077" s="241"/>
      <c r="O2077" s="241"/>
      <c r="P2077" s="241"/>
      <c r="Q2077" s="241"/>
      <c r="R2077" s="241"/>
      <c r="S2077" s="241"/>
      <c r="T2077" s="242"/>
      <c r="AT2077" s="243" t="s">
        <v>191</v>
      </c>
      <c r="AU2077" s="243" t="s">
        <v>85</v>
      </c>
      <c r="AV2077" s="14" t="s">
        <v>195</v>
      </c>
      <c r="AW2077" s="14" t="s">
        <v>32</v>
      </c>
      <c r="AX2077" s="14" t="s">
        <v>76</v>
      </c>
      <c r="AY2077" s="243" t="s">
        <v>182</v>
      </c>
    </row>
    <row r="2078" spans="1:65" s="13" customFormat="1">
      <c r="B2078" s="221"/>
      <c r="C2078" s="222"/>
      <c r="D2078" s="223" t="s">
        <v>191</v>
      </c>
      <c r="E2078" s="224" t="s">
        <v>1</v>
      </c>
      <c r="F2078" s="225" t="s">
        <v>804</v>
      </c>
      <c r="G2078" s="222"/>
      <c r="H2078" s="226">
        <v>21.26</v>
      </c>
      <c r="I2078" s="227"/>
      <c r="J2078" s="222"/>
      <c r="K2078" s="222"/>
      <c r="L2078" s="228"/>
      <c r="M2078" s="229"/>
      <c r="N2078" s="230"/>
      <c r="O2078" s="230"/>
      <c r="P2078" s="230"/>
      <c r="Q2078" s="230"/>
      <c r="R2078" s="230"/>
      <c r="S2078" s="230"/>
      <c r="T2078" s="231"/>
      <c r="AT2078" s="232" t="s">
        <v>191</v>
      </c>
      <c r="AU2078" s="232" t="s">
        <v>85</v>
      </c>
      <c r="AV2078" s="13" t="s">
        <v>85</v>
      </c>
      <c r="AW2078" s="13" t="s">
        <v>32</v>
      </c>
      <c r="AX2078" s="13" t="s">
        <v>76</v>
      </c>
      <c r="AY2078" s="232" t="s">
        <v>182</v>
      </c>
    </row>
    <row r="2079" spans="1:65" s="13" customFormat="1">
      <c r="B2079" s="221"/>
      <c r="C2079" s="222"/>
      <c r="D2079" s="223" t="s">
        <v>191</v>
      </c>
      <c r="E2079" s="224" t="s">
        <v>1</v>
      </c>
      <c r="F2079" s="225" t="s">
        <v>805</v>
      </c>
      <c r="G2079" s="222"/>
      <c r="H2079" s="226">
        <v>6.875</v>
      </c>
      <c r="I2079" s="227"/>
      <c r="J2079" s="222"/>
      <c r="K2079" s="222"/>
      <c r="L2079" s="228"/>
      <c r="M2079" s="229"/>
      <c r="N2079" s="230"/>
      <c r="O2079" s="230"/>
      <c r="P2079" s="230"/>
      <c r="Q2079" s="230"/>
      <c r="R2079" s="230"/>
      <c r="S2079" s="230"/>
      <c r="T2079" s="231"/>
      <c r="AT2079" s="232" t="s">
        <v>191</v>
      </c>
      <c r="AU2079" s="232" t="s">
        <v>85</v>
      </c>
      <c r="AV2079" s="13" t="s">
        <v>85</v>
      </c>
      <c r="AW2079" s="13" t="s">
        <v>32</v>
      </c>
      <c r="AX2079" s="13" t="s">
        <v>76</v>
      </c>
      <c r="AY2079" s="232" t="s">
        <v>182</v>
      </c>
    </row>
    <row r="2080" spans="1:65" s="13" customFormat="1">
      <c r="B2080" s="221"/>
      <c r="C2080" s="222"/>
      <c r="D2080" s="223" t="s">
        <v>191</v>
      </c>
      <c r="E2080" s="224" t="s">
        <v>1</v>
      </c>
      <c r="F2080" s="225" t="s">
        <v>806</v>
      </c>
      <c r="G2080" s="222"/>
      <c r="H2080" s="226">
        <v>53.859000000000002</v>
      </c>
      <c r="I2080" s="227"/>
      <c r="J2080" s="222"/>
      <c r="K2080" s="222"/>
      <c r="L2080" s="228"/>
      <c r="M2080" s="229"/>
      <c r="N2080" s="230"/>
      <c r="O2080" s="230"/>
      <c r="P2080" s="230"/>
      <c r="Q2080" s="230"/>
      <c r="R2080" s="230"/>
      <c r="S2080" s="230"/>
      <c r="T2080" s="231"/>
      <c r="AT2080" s="232" t="s">
        <v>191</v>
      </c>
      <c r="AU2080" s="232" t="s">
        <v>85</v>
      </c>
      <c r="AV2080" s="13" t="s">
        <v>85</v>
      </c>
      <c r="AW2080" s="13" t="s">
        <v>32</v>
      </c>
      <c r="AX2080" s="13" t="s">
        <v>76</v>
      </c>
      <c r="AY2080" s="232" t="s">
        <v>182</v>
      </c>
    </row>
    <row r="2081" spans="1:65" s="13" customFormat="1">
      <c r="B2081" s="221"/>
      <c r="C2081" s="222"/>
      <c r="D2081" s="223" t="s">
        <v>191</v>
      </c>
      <c r="E2081" s="224" t="s">
        <v>1</v>
      </c>
      <c r="F2081" s="225" t="s">
        <v>540</v>
      </c>
      <c r="G2081" s="222"/>
      <c r="H2081" s="226">
        <v>74.953999999999994</v>
      </c>
      <c r="I2081" s="227"/>
      <c r="J2081" s="222"/>
      <c r="K2081" s="222"/>
      <c r="L2081" s="228"/>
      <c r="M2081" s="229"/>
      <c r="N2081" s="230"/>
      <c r="O2081" s="230"/>
      <c r="P2081" s="230"/>
      <c r="Q2081" s="230"/>
      <c r="R2081" s="230"/>
      <c r="S2081" s="230"/>
      <c r="T2081" s="231"/>
      <c r="AT2081" s="232" t="s">
        <v>191</v>
      </c>
      <c r="AU2081" s="232" t="s">
        <v>85</v>
      </c>
      <c r="AV2081" s="13" t="s">
        <v>85</v>
      </c>
      <c r="AW2081" s="13" t="s">
        <v>32</v>
      </c>
      <c r="AX2081" s="13" t="s">
        <v>76</v>
      </c>
      <c r="AY2081" s="232" t="s">
        <v>182</v>
      </c>
    </row>
    <row r="2082" spans="1:65" s="13" customFormat="1">
      <c r="B2082" s="221"/>
      <c r="C2082" s="222"/>
      <c r="D2082" s="223" t="s">
        <v>191</v>
      </c>
      <c r="E2082" s="224" t="s">
        <v>1</v>
      </c>
      <c r="F2082" s="225" t="s">
        <v>775</v>
      </c>
      <c r="G2082" s="222"/>
      <c r="H2082" s="226">
        <v>16.12</v>
      </c>
      <c r="I2082" s="227"/>
      <c r="J2082" s="222"/>
      <c r="K2082" s="222"/>
      <c r="L2082" s="228"/>
      <c r="M2082" s="229"/>
      <c r="N2082" s="230"/>
      <c r="O2082" s="230"/>
      <c r="P2082" s="230"/>
      <c r="Q2082" s="230"/>
      <c r="R2082" s="230"/>
      <c r="S2082" s="230"/>
      <c r="T2082" s="231"/>
      <c r="AT2082" s="232" t="s">
        <v>191</v>
      </c>
      <c r="AU2082" s="232" t="s">
        <v>85</v>
      </c>
      <c r="AV2082" s="13" t="s">
        <v>85</v>
      </c>
      <c r="AW2082" s="13" t="s">
        <v>32</v>
      </c>
      <c r="AX2082" s="13" t="s">
        <v>76</v>
      </c>
      <c r="AY2082" s="232" t="s">
        <v>182</v>
      </c>
    </row>
    <row r="2083" spans="1:65" s="13" customFormat="1">
      <c r="B2083" s="221"/>
      <c r="C2083" s="222"/>
      <c r="D2083" s="223" t="s">
        <v>191</v>
      </c>
      <c r="E2083" s="224" t="s">
        <v>1</v>
      </c>
      <c r="F2083" s="225" t="s">
        <v>3258</v>
      </c>
      <c r="G2083" s="222"/>
      <c r="H2083" s="226">
        <v>42.52</v>
      </c>
      <c r="I2083" s="227"/>
      <c r="J2083" s="222"/>
      <c r="K2083" s="222"/>
      <c r="L2083" s="228"/>
      <c r="M2083" s="229"/>
      <c r="N2083" s="230"/>
      <c r="O2083" s="230"/>
      <c r="P2083" s="230"/>
      <c r="Q2083" s="230"/>
      <c r="R2083" s="230"/>
      <c r="S2083" s="230"/>
      <c r="T2083" s="231"/>
      <c r="AT2083" s="232" t="s">
        <v>191</v>
      </c>
      <c r="AU2083" s="232" t="s">
        <v>85</v>
      </c>
      <c r="AV2083" s="13" t="s">
        <v>85</v>
      </c>
      <c r="AW2083" s="13" t="s">
        <v>32</v>
      </c>
      <c r="AX2083" s="13" t="s">
        <v>76</v>
      </c>
      <c r="AY2083" s="232" t="s">
        <v>182</v>
      </c>
    </row>
    <row r="2084" spans="1:65" s="14" customFormat="1">
      <c r="B2084" s="233"/>
      <c r="C2084" s="234"/>
      <c r="D2084" s="223" t="s">
        <v>191</v>
      </c>
      <c r="E2084" s="235" t="s">
        <v>1</v>
      </c>
      <c r="F2084" s="236" t="s">
        <v>541</v>
      </c>
      <c r="G2084" s="234"/>
      <c r="H2084" s="237">
        <v>215.58799999999999</v>
      </c>
      <c r="I2084" s="238"/>
      <c r="J2084" s="234"/>
      <c r="K2084" s="234"/>
      <c r="L2084" s="239"/>
      <c r="M2084" s="240"/>
      <c r="N2084" s="241"/>
      <c r="O2084" s="241"/>
      <c r="P2084" s="241"/>
      <c r="Q2084" s="241"/>
      <c r="R2084" s="241"/>
      <c r="S2084" s="241"/>
      <c r="T2084" s="242"/>
      <c r="AT2084" s="243" t="s">
        <v>191</v>
      </c>
      <c r="AU2084" s="243" t="s">
        <v>85</v>
      </c>
      <c r="AV2084" s="14" t="s">
        <v>195</v>
      </c>
      <c r="AW2084" s="14" t="s">
        <v>32</v>
      </c>
      <c r="AX2084" s="14" t="s">
        <v>76</v>
      </c>
      <c r="AY2084" s="243" t="s">
        <v>182</v>
      </c>
    </row>
    <row r="2085" spans="1:65" s="13" customFormat="1">
      <c r="B2085" s="221"/>
      <c r="C2085" s="222"/>
      <c r="D2085" s="223" t="s">
        <v>191</v>
      </c>
      <c r="E2085" s="224" t="s">
        <v>1</v>
      </c>
      <c r="F2085" s="225" t="s">
        <v>3259</v>
      </c>
      <c r="G2085" s="222"/>
      <c r="H2085" s="226">
        <v>98.944000000000003</v>
      </c>
      <c r="I2085" s="227"/>
      <c r="J2085" s="222"/>
      <c r="K2085" s="222"/>
      <c r="L2085" s="228"/>
      <c r="M2085" s="229"/>
      <c r="N2085" s="230"/>
      <c r="O2085" s="230"/>
      <c r="P2085" s="230"/>
      <c r="Q2085" s="230"/>
      <c r="R2085" s="230"/>
      <c r="S2085" s="230"/>
      <c r="T2085" s="231"/>
      <c r="AT2085" s="232" t="s">
        <v>191</v>
      </c>
      <c r="AU2085" s="232" t="s">
        <v>85</v>
      </c>
      <c r="AV2085" s="13" t="s">
        <v>85</v>
      </c>
      <c r="AW2085" s="13" t="s">
        <v>32</v>
      </c>
      <c r="AX2085" s="13" t="s">
        <v>76</v>
      </c>
      <c r="AY2085" s="232" t="s">
        <v>182</v>
      </c>
    </row>
    <row r="2086" spans="1:65" s="14" customFormat="1">
      <c r="B2086" s="233"/>
      <c r="C2086" s="234"/>
      <c r="D2086" s="223" t="s">
        <v>191</v>
      </c>
      <c r="E2086" s="235" t="s">
        <v>1</v>
      </c>
      <c r="F2086" s="236" t="s">
        <v>825</v>
      </c>
      <c r="G2086" s="234"/>
      <c r="H2086" s="237">
        <v>98.944000000000003</v>
      </c>
      <c r="I2086" s="238"/>
      <c r="J2086" s="234"/>
      <c r="K2086" s="234"/>
      <c r="L2086" s="239"/>
      <c r="M2086" s="240"/>
      <c r="N2086" s="241"/>
      <c r="O2086" s="241"/>
      <c r="P2086" s="241"/>
      <c r="Q2086" s="241"/>
      <c r="R2086" s="241"/>
      <c r="S2086" s="241"/>
      <c r="T2086" s="242"/>
      <c r="AT2086" s="243" t="s">
        <v>191</v>
      </c>
      <c r="AU2086" s="243" t="s">
        <v>85</v>
      </c>
      <c r="AV2086" s="14" t="s">
        <v>195</v>
      </c>
      <c r="AW2086" s="14" t="s">
        <v>32</v>
      </c>
      <c r="AX2086" s="14" t="s">
        <v>76</v>
      </c>
      <c r="AY2086" s="243" t="s">
        <v>182</v>
      </c>
    </row>
    <row r="2087" spans="1:65" s="13" customFormat="1" ht="22.5">
      <c r="B2087" s="221"/>
      <c r="C2087" s="222"/>
      <c r="D2087" s="223" t="s">
        <v>191</v>
      </c>
      <c r="E2087" s="224" t="s">
        <v>1</v>
      </c>
      <c r="F2087" s="225" t="s">
        <v>3260</v>
      </c>
      <c r="G2087" s="222"/>
      <c r="H2087" s="226">
        <v>177.16399999999999</v>
      </c>
      <c r="I2087" s="227"/>
      <c r="J2087" s="222"/>
      <c r="K2087" s="222"/>
      <c r="L2087" s="228"/>
      <c r="M2087" s="229"/>
      <c r="N2087" s="230"/>
      <c r="O2087" s="230"/>
      <c r="P2087" s="230"/>
      <c r="Q2087" s="230"/>
      <c r="R2087" s="230"/>
      <c r="S2087" s="230"/>
      <c r="T2087" s="231"/>
      <c r="AT2087" s="232" t="s">
        <v>191</v>
      </c>
      <c r="AU2087" s="232" t="s">
        <v>85</v>
      </c>
      <c r="AV2087" s="13" t="s">
        <v>85</v>
      </c>
      <c r="AW2087" s="13" t="s">
        <v>32</v>
      </c>
      <c r="AX2087" s="13" t="s">
        <v>76</v>
      </c>
      <c r="AY2087" s="232" t="s">
        <v>182</v>
      </c>
    </row>
    <row r="2088" spans="1:65" s="13" customFormat="1">
      <c r="B2088" s="221"/>
      <c r="C2088" s="222"/>
      <c r="D2088" s="223" t="s">
        <v>191</v>
      </c>
      <c r="E2088" s="224" t="s">
        <v>1</v>
      </c>
      <c r="F2088" s="225" t="s">
        <v>3261</v>
      </c>
      <c r="G2088" s="222"/>
      <c r="H2088" s="226">
        <v>77.489999999999995</v>
      </c>
      <c r="I2088" s="227"/>
      <c r="J2088" s="222"/>
      <c r="K2088" s="222"/>
      <c r="L2088" s="228"/>
      <c r="M2088" s="229"/>
      <c r="N2088" s="230"/>
      <c r="O2088" s="230"/>
      <c r="P2088" s="230"/>
      <c r="Q2088" s="230"/>
      <c r="R2088" s="230"/>
      <c r="S2088" s="230"/>
      <c r="T2088" s="231"/>
      <c r="AT2088" s="232" t="s">
        <v>191</v>
      </c>
      <c r="AU2088" s="232" t="s">
        <v>85</v>
      </c>
      <c r="AV2088" s="13" t="s">
        <v>85</v>
      </c>
      <c r="AW2088" s="13" t="s">
        <v>32</v>
      </c>
      <c r="AX2088" s="13" t="s">
        <v>76</v>
      </c>
      <c r="AY2088" s="232" t="s">
        <v>182</v>
      </c>
    </row>
    <row r="2089" spans="1:65" s="13" customFormat="1" ht="22.5">
      <c r="B2089" s="221"/>
      <c r="C2089" s="222"/>
      <c r="D2089" s="223" t="s">
        <v>191</v>
      </c>
      <c r="E2089" s="224" t="s">
        <v>1</v>
      </c>
      <c r="F2089" s="225" t="s">
        <v>3262</v>
      </c>
      <c r="G2089" s="222"/>
      <c r="H2089" s="226">
        <v>-42.081000000000003</v>
      </c>
      <c r="I2089" s="227"/>
      <c r="J2089" s="222"/>
      <c r="K2089" s="222"/>
      <c r="L2089" s="228"/>
      <c r="M2089" s="229"/>
      <c r="N2089" s="230"/>
      <c r="O2089" s="230"/>
      <c r="P2089" s="230"/>
      <c r="Q2089" s="230"/>
      <c r="R2089" s="230"/>
      <c r="S2089" s="230"/>
      <c r="T2089" s="231"/>
      <c r="AT2089" s="232" t="s">
        <v>191</v>
      </c>
      <c r="AU2089" s="232" t="s">
        <v>85</v>
      </c>
      <c r="AV2089" s="13" t="s">
        <v>85</v>
      </c>
      <c r="AW2089" s="13" t="s">
        <v>32</v>
      </c>
      <c r="AX2089" s="13" t="s">
        <v>76</v>
      </c>
      <c r="AY2089" s="232" t="s">
        <v>182</v>
      </c>
    </row>
    <row r="2090" spans="1:65" s="14" customFormat="1">
      <c r="B2090" s="233"/>
      <c r="C2090" s="234"/>
      <c r="D2090" s="223" t="s">
        <v>191</v>
      </c>
      <c r="E2090" s="235" t="s">
        <v>1</v>
      </c>
      <c r="F2090" s="236" t="s">
        <v>546</v>
      </c>
      <c r="G2090" s="234"/>
      <c r="H2090" s="237">
        <v>212.57299999999998</v>
      </c>
      <c r="I2090" s="238"/>
      <c r="J2090" s="234"/>
      <c r="K2090" s="234"/>
      <c r="L2090" s="239"/>
      <c r="M2090" s="240"/>
      <c r="N2090" s="241"/>
      <c r="O2090" s="241"/>
      <c r="P2090" s="241"/>
      <c r="Q2090" s="241"/>
      <c r="R2090" s="241"/>
      <c r="S2090" s="241"/>
      <c r="T2090" s="242"/>
      <c r="AT2090" s="243" t="s">
        <v>191</v>
      </c>
      <c r="AU2090" s="243" t="s">
        <v>85</v>
      </c>
      <c r="AV2090" s="14" t="s">
        <v>195</v>
      </c>
      <c r="AW2090" s="14" t="s">
        <v>32</v>
      </c>
      <c r="AX2090" s="14" t="s">
        <v>76</v>
      </c>
      <c r="AY2090" s="243" t="s">
        <v>182</v>
      </c>
    </row>
    <row r="2091" spans="1:65" s="13" customFormat="1" ht="22.5">
      <c r="B2091" s="221"/>
      <c r="C2091" s="222"/>
      <c r="D2091" s="223" t="s">
        <v>191</v>
      </c>
      <c r="E2091" s="224" t="s">
        <v>1</v>
      </c>
      <c r="F2091" s="225" t="s">
        <v>3263</v>
      </c>
      <c r="G2091" s="222"/>
      <c r="H2091" s="226">
        <v>370.83600000000001</v>
      </c>
      <c r="I2091" s="227"/>
      <c r="J2091" s="222"/>
      <c r="K2091" s="222"/>
      <c r="L2091" s="228"/>
      <c r="M2091" s="229"/>
      <c r="N2091" s="230"/>
      <c r="O2091" s="230"/>
      <c r="P2091" s="230"/>
      <c r="Q2091" s="230"/>
      <c r="R2091" s="230"/>
      <c r="S2091" s="230"/>
      <c r="T2091" s="231"/>
      <c r="AT2091" s="232" t="s">
        <v>191</v>
      </c>
      <c r="AU2091" s="232" t="s">
        <v>85</v>
      </c>
      <c r="AV2091" s="13" t="s">
        <v>85</v>
      </c>
      <c r="AW2091" s="13" t="s">
        <v>32</v>
      </c>
      <c r="AX2091" s="13" t="s">
        <v>76</v>
      </c>
      <c r="AY2091" s="232" t="s">
        <v>182</v>
      </c>
    </row>
    <row r="2092" spans="1:65" s="13" customFormat="1">
      <c r="B2092" s="221"/>
      <c r="C2092" s="222"/>
      <c r="D2092" s="223" t="s">
        <v>191</v>
      </c>
      <c r="E2092" s="224" t="s">
        <v>1</v>
      </c>
      <c r="F2092" s="225" t="s">
        <v>3264</v>
      </c>
      <c r="G2092" s="222"/>
      <c r="H2092" s="226">
        <v>442.18200000000002</v>
      </c>
      <c r="I2092" s="227"/>
      <c r="J2092" s="222"/>
      <c r="K2092" s="222"/>
      <c r="L2092" s="228"/>
      <c r="M2092" s="229"/>
      <c r="N2092" s="230"/>
      <c r="O2092" s="230"/>
      <c r="P2092" s="230"/>
      <c r="Q2092" s="230"/>
      <c r="R2092" s="230"/>
      <c r="S2092" s="230"/>
      <c r="T2092" s="231"/>
      <c r="AT2092" s="232" t="s">
        <v>191</v>
      </c>
      <c r="AU2092" s="232" t="s">
        <v>85</v>
      </c>
      <c r="AV2092" s="13" t="s">
        <v>85</v>
      </c>
      <c r="AW2092" s="13" t="s">
        <v>32</v>
      </c>
      <c r="AX2092" s="13" t="s">
        <v>76</v>
      </c>
      <c r="AY2092" s="232" t="s">
        <v>182</v>
      </c>
    </row>
    <row r="2093" spans="1:65" s="13" customFormat="1">
      <c r="B2093" s="221"/>
      <c r="C2093" s="222"/>
      <c r="D2093" s="223" t="s">
        <v>191</v>
      </c>
      <c r="E2093" s="224" t="s">
        <v>1</v>
      </c>
      <c r="F2093" s="225" t="s">
        <v>3265</v>
      </c>
      <c r="G2093" s="222"/>
      <c r="H2093" s="226">
        <v>-197.25899999999999</v>
      </c>
      <c r="I2093" s="227"/>
      <c r="J2093" s="222"/>
      <c r="K2093" s="222"/>
      <c r="L2093" s="228"/>
      <c r="M2093" s="229"/>
      <c r="N2093" s="230"/>
      <c r="O2093" s="230"/>
      <c r="P2093" s="230"/>
      <c r="Q2093" s="230"/>
      <c r="R2093" s="230"/>
      <c r="S2093" s="230"/>
      <c r="T2093" s="231"/>
      <c r="AT2093" s="232" t="s">
        <v>191</v>
      </c>
      <c r="AU2093" s="232" t="s">
        <v>85</v>
      </c>
      <c r="AV2093" s="13" t="s">
        <v>85</v>
      </c>
      <c r="AW2093" s="13" t="s">
        <v>32</v>
      </c>
      <c r="AX2093" s="13" t="s">
        <v>76</v>
      </c>
      <c r="AY2093" s="232" t="s">
        <v>182</v>
      </c>
    </row>
    <row r="2094" spans="1:65" s="14" customFormat="1">
      <c r="B2094" s="233"/>
      <c r="C2094" s="234"/>
      <c r="D2094" s="223" t="s">
        <v>191</v>
      </c>
      <c r="E2094" s="235" t="s">
        <v>1</v>
      </c>
      <c r="F2094" s="236" t="s">
        <v>548</v>
      </c>
      <c r="G2094" s="234"/>
      <c r="H2094" s="237">
        <v>615.75900000000001</v>
      </c>
      <c r="I2094" s="238"/>
      <c r="J2094" s="234"/>
      <c r="K2094" s="234"/>
      <c r="L2094" s="239"/>
      <c r="M2094" s="240"/>
      <c r="N2094" s="241"/>
      <c r="O2094" s="241"/>
      <c r="P2094" s="241"/>
      <c r="Q2094" s="241"/>
      <c r="R2094" s="241"/>
      <c r="S2094" s="241"/>
      <c r="T2094" s="242"/>
      <c r="AT2094" s="243" t="s">
        <v>191</v>
      </c>
      <c r="AU2094" s="243" t="s">
        <v>85</v>
      </c>
      <c r="AV2094" s="14" t="s">
        <v>195</v>
      </c>
      <c r="AW2094" s="14" t="s">
        <v>32</v>
      </c>
      <c r="AX2094" s="14" t="s">
        <v>76</v>
      </c>
      <c r="AY2094" s="243" t="s">
        <v>182</v>
      </c>
    </row>
    <row r="2095" spans="1:65" s="15" customFormat="1">
      <c r="B2095" s="244"/>
      <c r="C2095" s="245"/>
      <c r="D2095" s="223" t="s">
        <v>191</v>
      </c>
      <c r="E2095" s="246" t="s">
        <v>1</v>
      </c>
      <c r="F2095" s="247" t="s">
        <v>202</v>
      </c>
      <c r="G2095" s="245"/>
      <c r="H2095" s="248">
        <v>1174.3389999999999</v>
      </c>
      <c r="I2095" s="249"/>
      <c r="J2095" s="245"/>
      <c r="K2095" s="245"/>
      <c r="L2095" s="250"/>
      <c r="M2095" s="251"/>
      <c r="N2095" s="252"/>
      <c r="O2095" s="252"/>
      <c r="P2095" s="252"/>
      <c r="Q2095" s="252"/>
      <c r="R2095" s="252"/>
      <c r="S2095" s="252"/>
      <c r="T2095" s="253"/>
      <c r="AT2095" s="254" t="s">
        <v>191</v>
      </c>
      <c r="AU2095" s="254" t="s">
        <v>85</v>
      </c>
      <c r="AV2095" s="15" t="s">
        <v>189</v>
      </c>
      <c r="AW2095" s="15" t="s">
        <v>32</v>
      </c>
      <c r="AX2095" s="15" t="s">
        <v>83</v>
      </c>
      <c r="AY2095" s="254" t="s">
        <v>182</v>
      </c>
    </row>
    <row r="2096" spans="1:65" s="2" customFormat="1" ht="16.5" customHeight="1">
      <c r="A2096" s="34"/>
      <c r="B2096" s="35"/>
      <c r="C2096" s="208" t="s">
        <v>3270</v>
      </c>
      <c r="D2096" s="208" t="s">
        <v>184</v>
      </c>
      <c r="E2096" s="209" t="s">
        <v>3271</v>
      </c>
      <c r="F2096" s="210" t="s">
        <v>3272</v>
      </c>
      <c r="G2096" s="211" t="s">
        <v>331</v>
      </c>
      <c r="H2096" s="212">
        <v>862.822</v>
      </c>
      <c r="I2096" s="213"/>
      <c r="J2096" s="214">
        <f>ROUND(I2096*H2096,2)</f>
        <v>0</v>
      </c>
      <c r="K2096" s="210" t="s">
        <v>188</v>
      </c>
      <c r="L2096" s="39"/>
      <c r="M2096" s="215" t="s">
        <v>1</v>
      </c>
      <c r="N2096" s="216" t="s">
        <v>41</v>
      </c>
      <c r="O2096" s="71"/>
      <c r="P2096" s="217">
        <f>O2096*H2096</f>
        <v>0</v>
      </c>
      <c r="Q2096" s="217">
        <v>2.0000000000000001E-4</v>
      </c>
      <c r="R2096" s="217">
        <f>Q2096*H2096</f>
        <v>0.17256440000000001</v>
      </c>
      <c r="S2096" s="217">
        <v>0</v>
      </c>
      <c r="T2096" s="218">
        <f>S2096*H2096</f>
        <v>0</v>
      </c>
      <c r="U2096" s="34"/>
      <c r="V2096" s="34"/>
      <c r="W2096" s="34"/>
      <c r="X2096" s="34"/>
      <c r="Y2096" s="34"/>
      <c r="Z2096" s="34"/>
      <c r="AA2096" s="34"/>
      <c r="AB2096" s="34"/>
      <c r="AC2096" s="34"/>
      <c r="AD2096" s="34"/>
      <c r="AE2096" s="34"/>
      <c r="AR2096" s="219" t="s">
        <v>275</v>
      </c>
      <c r="AT2096" s="219" t="s">
        <v>184</v>
      </c>
      <c r="AU2096" s="219" t="s">
        <v>85</v>
      </c>
      <c r="AY2096" s="17" t="s">
        <v>182</v>
      </c>
      <c r="BE2096" s="220">
        <f>IF(N2096="základní",J2096,0)</f>
        <v>0</v>
      </c>
      <c r="BF2096" s="220">
        <f>IF(N2096="snížená",J2096,0)</f>
        <v>0</v>
      </c>
      <c r="BG2096" s="220">
        <f>IF(N2096="zákl. přenesená",J2096,0)</f>
        <v>0</v>
      </c>
      <c r="BH2096" s="220">
        <f>IF(N2096="sníž. přenesená",J2096,0)</f>
        <v>0</v>
      </c>
      <c r="BI2096" s="220">
        <f>IF(N2096="nulová",J2096,0)</f>
        <v>0</v>
      </c>
      <c r="BJ2096" s="17" t="s">
        <v>83</v>
      </c>
      <c r="BK2096" s="220">
        <f>ROUND(I2096*H2096,2)</f>
        <v>0</v>
      </c>
      <c r="BL2096" s="17" t="s">
        <v>275</v>
      </c>
      <c r="BM2096" s="219" t="s">
        <v>3273</v>
      </c>
    </row>
    <row r="2097" spans="1:65" s="13" customFormat="1">
      <c r="B2097" s="221"/>
      <c r="C2097" s="222"/>
      <c r="D2097" s="223" t="s">
        <v>191</v>
      </c>
      <c r="E2097" s="224" t="s">
        <v>1</v>
      </c>
      <c r="F2097" s="225" t="s">
        <v>3257</v>
      </c>
      <c r="G2097" s="222"/>
      <c r="H2097" s="226">
        <v>31.475000000000001</v>
      </c>
      <c r="I2097" s="227"/>
      <c r="J2097" s="222"/>
      <c r="K2097" s="222"/>
      <c r="L2097" s="228"/>
      <c r="M2097" s="229"/>
      <c r="N2097" s="230"/>
      <c r="O2097" s="230"/>
      <c r="P2097" s="230"/>
      <c r="Q2097" s="230"/>
      <c r="R2097" s="230"/>
      <c r="S2097" s="230"/>
      <c r="T2097" s="231"/>
      <c r="AT2097" s="232" t="s">
        <v>191</v>
      </c>
      <c r="AU2097" s="232" t="s">
        <v>85</v>
      </c>
      <c r="AV2097" s="13" t="s">
        <v>85</v>
      </c>
      <c r="AW2097" s="13" t="s">
        <v>32</v>
      </c>
      <c r="AX2097" s="13" t="s">
        <v>76</v>
      </c>
      <c r="AY2097" s="232" t="s">
        <v>182</v>
      </c>
    </row>
    <row r="2098" spans="1:65" s="13" customFormat="1">
      <c r="B2098" s="221"/>
      <c r="C2098" s="222"/>
      <c r="D2098" s="223" t="s">
        <v>191</v>
      </c>
      <c r="E2098" s="224" t="s">
        <v>1</v>
      </c>
      <c r="F2098" s="225" t="s">
        <v>804</v>
      </c>
      <c r="G2098" s="222"/>
      <c r="H2098" s="226">
        <v>21.26</v>
      </c>
      <c r="I2098" s="227"/>
      <c r="J2098" s="222"/>
      <c r="K2098" s="222"/>
      <c r="L2098" s="228"/>
      <c r="M2098" s="229"/>
      <c r="N2098" s="230"/>
      <c r="O2098" s="230"/>
      <c r="P2098" s="230"/>
      <c r="Q2098" s="230"/>
      <c r="R2098" s="230"/>
      <c r="S2098" s="230"/>
      <c r="T2098" s="231"/>
      <c r="AT2098" s="232" t="s">
        <v>191</v>
      </c>
      <c r="AU2098" s="232" t="s">
        <v>85</v>
      </c>
      <c r="AV2098" s="13" t="s">
        <v>85</v>
      </c>
      <c r="AW2098" s="13" t="s">
        <v>32</v>
      </c>
      <c r="AX2098" s="13" t="s">
        <v>76</v>
      </c>
      <c r="AY2098" s="232" t="s">
        <v>182</v>
      </c>
    </row>
    <row r="2099" spans="1:65" s="13" customFormat="1">
      <c r="B2099" s="221"/>
      <c r="C2099" s="222"/>
      <c r="D2099" s="223" t="s">
        <v>191</v>
      </c>
      <c r="E2099" s="224" t="s">
        <v>1</v>
      </c>
      <c r="F2099" s="225" t="s">
        <v>805</v>
      </c>
      <c r="G2099" s="222"/>
      <c r="H2099" s="226">
        <v>6.875</v>
      </c>
      <c r="I2099" s="227"/>
      <c r="J2099" s="222"/>
      <c r="K2099" s="222"/>
      <c r="L2099" s="228"/>
      <c r="M2099" s="229"/>
      <c r="N2099" s="230"/>
      <c r="O2099" s="230"/>
      <c r="P2099" s="230"/>
      <c r="Q2099" s="230"/>
      <c r="R2099" s="230"/>
      <c r="S2099" s="230"/>
      <c r="T2099" s="231"/>
      <c r="AT2099" s="232" t="s">
        <v>191</v>
      </c>
      <c r="AU2099" s="232" t="s">
        <v>85</v>
      </c>
      <c r="AV2099" s="13" t="s">
        <v>85</v>
      </c>
      <c r="AW2099" s="13" t="s">
        <v>32</v>
      </c>
      <c r="AX2099" s="13" t="s">
        <v>76</v>
      </c>
      <c r="AY2099" s="232" t="s">
        <v>182</v>
      </c>
    </row>
    <row r="2100" spans="1:65" s="13" customFormat="1">
      <c r="B2100" s="221"/>
      <c r="C2100" s="222"/>
      <c r="D2100" s="223" t="s">
        <v>191</v>
      </c>
      <c r="E2100" s="224" t="s">
        <v>1</v>
      </c>
      <c r="F2100" s="225" t="s">
        <v>806</v>
      </c>
      <c r="G2100" s="222"/>
      <c r="H2100" s="226">
        <v>53.859000000000002</v>
      </c>
      <c r="I2100" s="227"/>
      <c r="J2100" s="222"/>
      <c r="K2100" s="222"/>
      <c r="L2100" s="228"/>
      <c r="M2100" s="229"/>
      <c r="N2100" s="230"/>
      <c r="O2100" s="230"/>
      <c r="P2100" s="230"/>
      <c r="Q2100" s="230"/>
      <c r="R2100" s="230"/>
      <c r="S2100" s="230"/>
      <c r="T2100" s="231"/>
      <c r="AT2100" s="232" t="s">
        <v>191</v>
      </c>
      <c r="AU2100" s="232" t="s">
        <v>85</v>
      </c>
      <c r="AV2100" s="13" t="s">
        <v>85</v>
      </c>
      <c r="AW2100" s="13" t="s">
        <v>32</v>
      </c>
      <c r="AX2100" s="13" t="s">
        <v>76</v>
      </c>
      <c r="AY2100" s="232" t="s">
        <v>182</v>
      </c>
    </row>
    <row r="2101" spans="1:65" s="13" customFormat="1">
      <c r="B2101" s="221"/>
      <c r="C2101" s="222"/>
      <c r="D2101" s="223" t="s">
        <v>191</v>
      </c>
      <c r="E2101" s="224" t="s">
        <v>1</v>
      </c>
      <c r="F2101" s="225" t="s">
        <v>540</v>
      </c>
      <c r="G2101" s="222"/>
      <c r="H2101" s="226">
        <v>74.953999999999994</v>
      </c>
      <c r="I2101" s="227"/>
      <c r="J2101" s="222"/>
      <c r="K2101" s="222"/>
      <c r="L2101" s="228"/>
      <c r="M2101" s="229"/>
      <c r="N2101" s="230"/>
      <c r="O2101" s="230"/>
      <c r="P2101" s="230"/>
      <c r="Q2101" s="230"/>
      <c r="R2101" s="230"/>
      <c r="S2101" s="230"/>
      <c r="T2101" s="231"/>
      <c r="AT2101" s="232" t="s">
        <v>191</v>
      </c>
      <c r="AU2101" s="232" t="s">
        <v>85</v>
      </c>
      <c r="AV2101" s="13" t="s">
        <v>85</v>
      </c>
      <c r="AW2101" s="13" t="s">
        <v>32</v>
      </c>
      <c r="AX2101" s="13" t="s">
        <v>76</v>
      </c>
      <c r="AY2101" s="232" t="s">
        <v>182</v>
      </c>
    </row>
    <row r="2102" spans="1:65" s="13" customFormat="1">
      <c r="B2102" s="221"/>
      <c r="C2102" s="222"/>
      <c r="D2102" s="223" t="s">
        <v>191</v>
      </c>
      <c r="E2102" s="224" t="s">
        <v>1</v>
      </c>
      <c r="F2102" s="225" t="s">
        <v>775</v>
      </c>
      <c r="G2102" s="222"/>
      <c r="H2102" s="226">
        <v>16.12</v>
      </c>
      <c r="I2102" s="227"/>
      <c r="J2102" s="222"/>
      <c r="K2102" s="222"/>
      <c r="L2102" s="228"/>
      <c r="M2102" s="229"/>
      <c r="N2102" s="230"/>
      <c r="O2102" s="230"/>
      <c r="P2102" s="230"/>
      <c r="Q2102" s="230"/>
      <c r="R2102" s="230"/>
      <c r="S2102" s="230"/>
      <c r="T2102" s="231"/>
      <c r="AT2102" s="232" t="s">
        <v>191</v>
      </c>
      <c r="AU2102" s="232" t="s">
        <v>85</v>
      </c>
      <c r="AV2102" s="13" t="s">
        <v>85</v>
      </c>
      <c r="AW2102" s="13" t="s">
        <v>32</v>
      </c>
      <c r="AX2102" s="13" t="s">
        <v>76</v>
      </c>
      <c r="AY2102" s="232" t="s">
        <v>182</v>
      </c>
    </row>
    <row r="2103" spans="1:65" s="13" customFormat="1">
      <c r="B2103" s="221"/>
      <c r="C2103" s="222"/>
      <c r="D2103" s="223" t="s">
        <v>191</v>
      </c>
      <c r="E2103" s="224" t="s">
        <v>1</v>
      </c>
      <c r="F2103" s="225" t="s">
        <v>3258</v>
      </c>
      <c r="G2103" s="222"/>
      <c r="H2103" s="226">
        <v>42.52</v>
      </c>
      <c r="I2103" s="227"/>
      <c r="J2103" s="222"/>
      <c r="K2103" s="222"/>
      <c r="L2103" s="228"/>
      <c r="M2103" s="229"/>
      <c r="N2103" s="230"/>
      <c r="O2103" s="230"/>
      <c r="P2103" s="230"/>
      <c r="Q2103" s="230"/>
      <c r="R2103" s="230"/>
      <c r="S2103" s="230"/>
      <c r="T2103" s="231"/>
      <c r="AT2103" s="232" t="s">
        <v>191</v>
      </c>
      <c r="AU2103" s="232" t="s">
        <v>85</v>
      </c>
      <c r="AV2103" s="13" t="s">
        <v>85</v>
      </c>
      <c r="AW2103" s="13" t="s">
        <v>32</v>
      </c>
      <c r="AX2103" s="13" t="s">
        <v>76</v>
      </c>
      <c r="AY2103" s="232" t="s">
        <v>182</v>
      </c>
    </row>
    <row r="2104" spans="1:65" s="14" customFormat="1">
      <c r="B2104" s="233"/>
      <c r="C2104" s="234"/>
      <c r="D2104" s="223" t="s">
        <v>191</v>
      </c>
      <c r="E2104" s="235" t="s">
        <v>1</v>
      </c>
      <c r="F2104" s="236" t="s">
        <v>541</v>
      </c>
      <c r="G2104" s="234"/>
      <c r="H2104" s="237">
        <v>247.06300000000002</v>
      </c>
      <c r="I2104" s="238"/>
      <c r="J2104" s="234"/>
      <c r="K2104" s="234"/>
      <c r="L2104" s="239"/>
      <c r="M2104" s="240"/>
      <c r="N2104" s="241"/>
      <c r="O2104" s="241"/>
      <c r="P2104" s="241"/>
      <c r="Q2104" s="241"/>
      <c r="R2104" s="241"/>
      <c r="S2104" s="241"/>
      <c r="T2104" s="242"/>
      <c r="AT2104" s="243" t="s">
        <v>191</v>
      </c>
      <c r="AU2104" s="243" t="s">
        <v>85</v>
      </c>
      <c r="AV2104" s="14" t="s">
        <v>195</v>
      </c>
      <c r="AW2104" s="14" t="s">
        <v>32</v>
      </c>
      <c r="AX2104" s="14" t="s">
        <v>76</v>
      </c>
      <c r="AY2104" s="243" t="s">
        <v>182</v>
      </c>
    </row>
    <row r="2105" spans="1:65" s="13" customFormat="1" ht="22.5">
      <c r="B2105" s="221"/>
      <c r="C2105" s="222"/>
      <c r="D2105" s="223" t="s">
        <v>191</v>
      </c>
      <c r="E2105" s="224" t="s">
        <v>1</v>
      </c>
      <c r="F2105" s="225" t="s">
        <v>3263</v>
      </c>
      <c r="G2105" s="222"/>
      <c r="H2105" s="226">
        <v>370.83600000000001</v>
      </c>
      <c r="I2105" s="227"/>
      <c r="J2105" s="222"/>
      <c r="K2105" s="222"/>
      <c r="L2105" s="228"/>
      <c r="M2105" s="229"/>
      <c r="N2105" s="230"/>
      <c r="O2105" s="230"/>
      <c r="P2105" s="230"/>
      <c r="Q2105" s="230"/>
      <c r="R2105" s="230"/>
      <c r="S2105" s="230"/>
      <c r="T2105" s="231"/>
      <c r="AT2105" s="232" t="s">
        <v>191</v>
      </c>
      <c r="AU2105" s="232" t="s">
        <v>85</v>
      </c>
      <c r="AV2105" s="13" t="s">
        <v>85</v>
      </c>
      <c r="AW2105" s="13" t="s">
        <v>32</v>
      </c>
      <c r="AX2105" s="13" t="s">
        <v>76</v>
      </c>
      <c r="AY2105" s="232" t="s">
        <v>182</v>
      </c>
    </row>
    <row r="2106" spans="1:65" s="13" customFormat="1">
      <c r="B2106" s="221"/>
      <c r="C2106" s="222"/>
      <c r="D2106" s="223" t="s">
        <v>191</v>
      </c>
      <c r="E2106" s="224" t="s">
        <v>1</v>
      </c>
      <c r="F2106" s="225" t="s">
        <v>3264</v>
      </c>
      <c r="G2106" s="222"/>
      <c r="H2106" s="226">
        <v>442.18200000000002</v>
      </c>
      <c r="I2106" s="227"/>
      <c r="J2106" s="222"/>
      <c r="K2106" s="222"/>
      <c r="L2106" s="228"/>
      <c r="M2106" s="229"/>
      <c r="N2106" s="230"/>
      <c r="O2106" s="230"/>
      <c r="P2106" s="230"/>
      <c r="Q2106" s="230"/>
      <c r="R2106" s="230"/>
      <c r="S2106" s="230"/>
      <c r="T2106" s="231"/>
      <c r="AT2106" s="232" t="s">
        <v>191</v>
      </c>
      <c r="AU2106" s="232" t="s">
        <v>85</v>
      </c>
      <c r="AV2106" s="13" t="s">
        <v>85</v>
      </c>
      <c r="AW2106" s="13" t="s">
        <v>32</v>
      </c>
      <c r="AX2106" s="13" t="s">
        <v>76</v>
      </c>
      <c r="AY2106" s="232" t="s">
        <v>182</v>
      </c>
    </row>
    <row r="2107" spans="1:65" s="13" customFormat="1">
      <c r="B2107" s="221"/>
      <c r="C2107" s="222"/>
      <c r="D2107" s="223" t="s">
        <v>191</v>
      </c>
      <c r="E2107" s="224" t="s">
        <v>1</v>
      </c>
      <c r="F2107" s="225" t="s">
        <v>3265</v>
      </c>
      <c r="G2107" s="222"/>
      <c r="H2107" s="226">
        <v>-197.25899999999999</v>
      </c>
      <c r="I2107" s="227"/>
      <c r="J2107" s="222"/>
      <c r="K2107" s="222"/>
      <c r="L2107" s="228"/>
      <c r="M2107" s="229"/>
      <c r="N2107" s="230"/>
      <c r="O2107" s="230"/>
      <c r="P2107" s="230"/>
      <c r="Q2107" s="230"/>
      <c r="R2107" s="230"/>
      <c r="S2107" s="230"/>
      <c r="T2107" s="231"/>
      <c r="AT2107" s="232" t="s">
        <v>191</v>
      </c>
      <c r="AU2107" s="232" t="s">
        <v>85</v>
      </c>
      <c r="AV2107" s="13" t="s">
        <v>85</v>
      </c>
      <c r="AW2107" s="13" t="s">
        <v>32</v>
      </c>
      <c r="AX2107" s="13" t="s">
        <v>76</v>
      </c>
      <c r="AY2107" s="232" t="s">
        <v>182</v>
      </c>
    </row>
    <row r="2108" spans="1:65" s="14" customFormat="1">
      <c r="B2108" s="233"/>
      <c r="C2108" s="234"/>
      <c r="D2108" s="223" t="s">
        <v>191</v>
      </c>
      <c r="E2108" s="235" t="s">
        <v>1</v>
      </c>
      <c r="F2108" s="236" t="s">
        <v>548</v>
      </c>
      <c r="G2108" s="234"/>
      <c r="H2108" s="237">
        <v>615.75900000000001</v>
      </c>
      <c r="I2108" s="238"/>
      <c r="J2108" s="234"/>
      <c r="K2108" s="234"/>
      <c r="L2108" s="239"/>
      <c r="M2108" s="240"/>
      <c r="N2108" s="241"/>
      <c r="O2108" s="241"/>
      <c r="P2108" s="241"/>
      <c r="Q2108" s="241"/>
      <c r="R2108" s="241"/>
      <c r="S2108" s="241"/>
      <c r="T2108" s="242"/>
      <c r="AT2108" s="243" t="s">
        <v>191</v>
      </c>
      <c r="AU2108" s="243" t="s">
        <v>85</v>
      </c>
      <c r="AV2108" s="14" t="s">
        <v>195</v>
      </c>
      <c r="AW2108" s="14" t="s">
        <v>32</v>
      </c>
      <c r="AX2108" s="14" t="s">
        <v>76</v>
      </c>
      <c r="AY2108" s="243" t="s">
        <v>182</v>
      </c>
    </row>
    <row r="2109" spans="1:65" s="15" customFormat="1">
      <c r="B2109" s="244"/>
      <c r="C2109" s="245"/>
      <c r="D2109" s="223" t="s">
        <v>191</v>
      </c>
      <c r="E2109" s="246" t="s">
        <v>1</v>
      </c>
      <c r="F2109" s="247" t="s">
        <v>202</v>
      </c>
      <c r="G2109" s="245"/>
      <c r="H2109" s="248">
        <v>862.82200000000012</v>
      </c>
      <c r="I2109" s="249"/>
      <c r="J2109" s="245"/>
      <c r="K2109" s="245"/>
      <c r="L2109" s="250"/>
      <c r="M2109" s="251"/>
      <c r="N2109" s="252"/>
      <c r="O2109" s="252"/>
      <c r="P2109" s="252"/>
      <c r="Q2109" s="252"/>
      <c r="R2109" s="252"/>
      <c r="S2109" s="252"/>
      <c r="T2109" s="253"/>
      <c r="AT2109" s="254" t="s">
        <v>191</v>
      </c>
      <c r="AU2109" s="254" t="s">
        <v>85</v>
      </c>
      <c r="AV2109" s="15" t="s">
        <v>189</v>
      </c>
      <c r="AW2109" s="15" t="s">
        <v>32</v>
      </c>
      <c r="AX2109" s="15" t="s">
        <v>83</v>
      </c>
      <c r="AY2109" s="254" t="s">
        <v>182</v>
      </c>
    </row>
    <row r="2110" spans="1:65" s="2" customFormat="1" ht="16.5" customHeight="1">
      <c r="A2110" s="34"/>
      <c r="B2110" s="35"/>
      <c r="C2110" s="208" t="s">
        <v>3274</v>
      </c>
      <c r="D2110" s="208" t="s">
        <v>184</v>
      </c>
      <c r="E2110" s="209" t="s">
        <v>3275</v>
      </c>
      <c r="F2110" s="210" t="s">
        <v>3276</v>
      </c>
      <c r="G2110" s="211" t="s">
        <v>331</v>
      </c>
      <c r="H2110" s="212">
        <v>396.46100000000001</v>
      </c>
      <c r="I2110" s="213"/>
      <c r="J2110" s="214">
        <f>ROUND(I2110*H2110,2)</f>
        <v>0</v>
      </c>
      <c r="K2110" s="210" t="s">
        <v>1</v>
      </c>
      <c r="L2110" s="39"/>
      <c r="M2110" s="215" t="s">
        <v>1</v>
      </c>
      <c r="N2110" s="216" t="s">
        <v>41</v>
      </c>
      <c r="O2110" s="71"/>
      <c r="P2110" s="217">
        <f>O2110*H2110</f>
        <v>0</v>
      </c>
      <c r="Q2110" s="217">
        <v>2.1000000000000001E-4</v>
      </c>
      <c r="R2110" s="217">
        <f>Q2110*H2110</f>
        <v>8.3256810000000001E-2</v>
      </c>
      <c r="S2110" s="217">
        <v>0</v>
      </c>
      <c r="T2110" s="218">
        <f>S2110*H2110</f>
        <v>0</v>
      </c>
      <c r="U2110" s="34"/>
      <c r="V2110" s="34"/>
      <c r="W2110" s="34"/>
      <c r="X2110" s="34"/>
      <c r="Y2110" s="34"/>
      <c r="Z2110" s="34"/>
      <c r="AA2110" s="34"/>
      <c r="AB2110" s="34"/>
      <c r="AC2110" s="34"/>
      <c r="AD2110" s="34"/>
      <c r="AE2110" s="34"/>
      <c r="AR2110" s="219" t="s">
        <v>275</v>
      </c>
      <c r="AT2110" s="219" t="s">
        <v>184</v>
      </c>
      <c r="AU2110" s="219" t="s">
        <v>85</v>
      </c>
      <c r="AY2110" s="17" t="s">
        <v>182</v>
      </c>
      <c r="BE2110" s="220">
        <f>IF(N2110="základní",J2110,0)</f>
        <v>0</v>
      </c>
      <c r="BF2110" s="220">
        <f>IF(N2110="snížená",J2110,0)</f>
        <v>0</v>
      </c>
      <c r="BG2110" s="220">
        <f>IF(N2110="zákl. přenesená",J2110,0)</f>
        <v>0</v>
      </c>
      <c r="BH2110" s="220">
        <f>IF(N2110="sníž. přenesená",J2110,0)</f>
        <v>0</v>
      </c>
      <c r="BI2110" s="220">
        <f>IF(N2110="nulová",J2110,0)</f>
        <v>0</v>
      </c>
      <c r="BJ2110" s="17" t="s">
        <v>83</v>
      </c>
      <c r="BK2110" s="220">
        <f>ROUND(I2110*H2110,2)</f>
        <v>0</v>
      </c>
      <c r="BL2110" s="17" t="s">
        <v>275</v>
      </c>
      <c r="BM2110" s="219" t="s">
        <v>3277</v>
      </c>
    </row>
    <row r="2111" spans="1:65" s="13" customFormat="1">
      <c r="B2111" s="221"/>
      <c r="C2111" s="222"/>
      <c r="D2111" s="223" t="s">
        <v>191</v>
      </c>
      <c r="E2111" s="224" t="s">
        <v>1</v>
      </c>
      <c r="F2111" s="225" t="s">
        <v>3259</v>
      </c>
      <c r="G2111" s="222"/>
      <c r="H2111" s="226">
        <v>98.944000000000003</v>
      </c>
      <c r="I2111" s="227"/>
      <c r="J2111" s="222"/>
      <c r="K2111" s="222"/>
      <c r="L2111" s="228"/>
      <c r="M2111" s="229"/>
      <c r="N2111" s="230"/>
      <c r="O2111" s="230"/>
      <c r="P2111" s="230"/>
      <c r="Q2111" s="230"/>
      <c r="R2111" s="230"/>
      <c r="S2111" s="230"/>
      <c r="T2111" s="231"/>
      <c r="AT2111" s="232" t="s">
        <v>191</v>
      </c>
      <c r="AU2111" s="232" t="s">
        <v>85</v>
      </c>
      <c r="AV2111" s="13" t="s">
        <v>85</v>
      </c>
      <c r="AW2111" s="13" t="s">
        <v>32</v>
      </c>
      <c r="AX2111" s="13" t="s">
        <v>76</v>
      </c>
      <c r="AY2111" s="232" t="s">
        <v>182</v>
      </c>
    </row>
    <row r="2112" spans="1:65" s="14" customFormat="1">
      <c r="B2112" s="233"/>
      <c r="C2112" s="234"/>
      <c r="D2112" s="223" t="s">
        <v>191</v>
      </c>
      <c r="E2112" s="235" t="s">
        <v>1</v>
      </c>
      <c r="F2112" s="236" t="s">
        <v>3278</v>
      </c>
      <c r="G2112" s="234"/>
      <c r="H2112" s="237">
        <v>98.944000000000003</v>
      </c>
      <c r="I2112" s="238"/>
      <c r="J2112" s="234"/>
      <c r="K2112" s="234"/>
      <c r="L2112" s="239"/>
      <c r="M2112" s="240"/>
      <c r="N2112" s="241"/>
      <c r="O2112" s="241"/>
      <c r="P2112" s="241"/>
      <c r="Q2112" s="241"/>
      <c r="R2112" s="241"/>
      <c r="S2112" s="241"/>
      <c r="T2112" s="242"/>
      <c r="AT2112" s="243" t="s">
        <v>191</v>
      </c>
      <c r="AU2112" s="243" t="s">
        <v>85</v>
      </c>
      <c r="AV2112" s="14" t="s">
        <v>195</v>
      </c>
      <c r="AW2112" s="14" t="s">
        <v>32</v>
      </c>
      <c r="AX2112" s="14" t="s">
        <v>76</v>
      </c>
      <c r="AY2112" s="243" t="s">
        <v>182</v>
      </c>
    </row>
    <row r="2113" spans="1:65" s="13" customFormat="1" ht="22.5">
      <c r="B2113" s="221"/>
      <c r="C2113" s="222"/>
      <c r="D2113" s="223" t="s">
        <v>191</v>
      </c>
      <c r="E2113" s="224" t="s">
        <v>1</v>
      </c>
      <c r="F2113" s="225" t="s">
        <v>3260</v>
      </c>
      <c r="G2113" s="222"/>
      <c r="H2113" s="226">
        <v>177.16399999999999</v>
      </c>
      <c r="I2113" s="227"/>
      <c r="J2113" s="222"/>
      <c r="K2113" s="222"/>
      <c r="L2113" s="228"/>
      <c r="M2113" s="229"/>
      <c r="N2113" s="230"/>
      <c r="O2113" s="230"/>
      <c r="P2113" s="230"/>
      <c r="Q2113" s="230"/>
      <c r="R2113" s="230"/>
      <c r="S2113" s="230"/>
      <c r="T2113" s="231"/>
      <c r="AT2113" s="232" t="s">
        <v>191</v>
      </c>
      <c r="AU2113" s="232" t="s">
        <v>85</v>
      </c>
      <c r="AV2113" s="13" t="s">
        <v>85</v>
      </c>
      <c r="AW2113" s="13" t="s">
        <v>32</v>
      </c>
      <c r="AX2113" s="13" t="s">
        <v>76</v>
      </c>
      <c r="AY2113" s="232" t="s">
        <v>182</v>
      </c>
    </row>
    <row r="2114" spans="1:65" s="13" customFormat="1">
      <c r="B2114" s="221"/>
      <c r="C2114" s="222"/>
      <c r="D2114" s="223" t="s">
        <v>191</v>
      </c>
      <c r="E2114" s="224" t="s">
        <v>1</v>
      </c>
      <c r="F2114" s="225" t="s">
        <v>3261</v>
      </c>
      <c r="G2114" s="222"/>
      <c r="H2114" s="226">
        <v>77.489999999999995</v>
      </c>
      <c r="I2114" s="227"/>
      <c r="J2114" s="222"/>
      <c r="K2114" s="222"/>
      <c r="L2114" s="228"/>
      <c r="M2114" s="229"/>
      <c r="N2114" s="230"/>
      <c r="O2114" s="230"/>
      <c r="P2114" s="230"/>
      <c r="Q2114" s="230"/>
      <c r="R2114" s="230"/>
      <c r="S2114" s="230"/>
      <c r="T2114" s="231"/>
      <c r="AT2114" s="232" t="s">
        <v>191</v>
      </c>
      <c r="AU2114" s="232" t="s">
        <v>85</v>
      </c>
      <c r="AV2114" s="13" t="s">
        <v>85</v>
      </c>
      <c r="AW2114" s="13" t="s">
        <v>32</v>
      </c>
      <c r="AX2114" s="13" t="s">
        <v>76</v>
      </c>
      <c r="AY2114" s="232" t="s">
        <v>182</v>
      </c>
    </row>
    <row r="2115" spans="1:65" s="13" customFormat="1" ht="22.5">
      <c r="B2115" s="221"/>
      <c r="C2115" s="222"/>
      <c r="D2115" s="223" t="s">
        <v>191</v>
      </c>
      <c r="E2115" s="224" t="s">
        <v>1</v>
      </c>
      <c r="F2115" s="225" t="s">
        <v>3262</v>
      </c>
      <c r="G2115" s="222"/>
      <c r="H2115" s="226">
        <v>-42.081000000000003</v>
      </c>
      <c r="I2115" s="227"/>
      <c r="J2115" s="222"/>
      <c r="K2115" s="222"/>
      <c r="L2115" s="228"/>
      <c r="M2115" s="229"/>
      <c r="N2115" s="230"/>
      <c r="O2115" s="230"/>
      <c r="P2115" s="230"/>
      <c r="Q2115" s="230"/>
      <c r="R2115" s="230"/>
      <c r="S2115" s="230"/>
      <c r="T2115" s="231"/>
      <c r="AT2115" s="232" t="s">
        <v>191</v>
      </c>
      <c r="AU2115" s="232" t="s">
        <v>85</v>
      </c>
      <c r="AV2115" s="13" t="s">
        <v>85</v>
      </c>
      <c r="AW2115" s="13" t="s">
        <v>32</v>
      </c>
      <c r="AX2115" s="13" t="s">
        <v>76</v>
      </c>
      <c r="AY2115" s="232" t="s">
        <v>182</v>
      </c>
    </row>
    <row r="2116" spans="1:65" s="14" customFormat="1">
      <c r="B2116" s="233"/>
      <c r="C2116" s="234"/>
      <c r="D2116" s="223" t="s">
        <v>191</v>
      </c>
      <c r="E2116" s="235" t="s">
        <v>1</v>
      </c>
      <c r="F2116" s="236" t="s">
        <v>3279</v>
      </c>
      <c r="G2116" s="234"/>
      <c r="H2116" s="237">
        <v>212.57299999999998</v>
      </c>
      <c r="I2116" s="238"/>
      <c r="J2116" s="234"/>
      <c r="K2116" s="234"/>
      <c r="L2116" s="239"/>
      <c r="M2116" s="240"/>
      <c r="N2116" s="241"/>
      <c r="O2116" s="241"/>
      <c r="P2116" s="241"/>
      <c r="Q2116" s="241"/>
      <c r="R2116" s="241"/>
      <c r="S2116" s="241"/>
      <c r="T2116" s="242"/>
      <c r="AT2116" s="243" t="s">
        <v>191</v>
      </c>
      <c r="AU2116" s="243" t="s">
        <v>85</v>
      </c>
      <c r="AV2116" s="14" t="s">
        <v>195</v>
      </c>
      <c r="AW2116" s="14" t="s">
        <v>32</v>
      </c>
      <c r="AX2116" s="14" t="s">
        <v>76</v>
      </c>
      <c r="AY2116" s="243" t="s">
        <v>182</v>
      </c>
    </row>
    <row r="2117" spans="1:65" s="13" customFormat="1">
      <c r="B2117" s="221"/>
      <c r="C2117" s="222"/>
      <c r="D2117" s="223" t="s">
        <v>191</v>
      </c>
      <c r="E2117" s="224" t="s">
        <v>1</v>
      </c>
      <c r="F2117" s="225" t="s">
        <v>821</v>
      </c>
      <c r="G2117" s="222"/>
      <c r="H2117" s="226">
        <v>84.944000000000003</v>
      </c>
      <c r="I2117" s="227"/>
      <c r="J2117" s="222"/>
      <c r="K2117" s="222"/>
      <c r="L2117" s="228"/>
      <c r="M2117" s="229"/>
      <c r="N2117" s="230"/>
      <c r="O2117" s="230"/>
      <c r="P2117" s="230"/>
      <c r="Q2117" s="230"/>
      <c r="R2117" s="230"/>
      <c r="S2117" s="230"/>
      <c r="T2117" s="231"/>
      <c r="AT2117" s="232" t="s">
        <v>191</v>
      </c>
      <c r="AU2117" s="232" t="s">
        <v>85</v>
      </c>
      <c r="AV2117" s="13" t="s">
        <v>85</v>
      </c>
      <c r="AW2117" s="13" t="s">
        <v>32</v>
      </c>
      <c r="AX2117" s="13" t="s">
        <v>76</v>
      </c>
      <c r="AY2117" s="232" t="s">
        <v>182</v>
      </c>
    </row>
    <row r="2118" spans="1:65" s="14" customFormat="1">
      <c r="B2118" s="233"/>
      <c r="C2118" s="234"/>
      <c r="D2118" s="223" t="s">
        <v>191</v>
      </c>
      <c r="E2118" s="235" t="s">
        <v>1</v>
      </c>
      <c r="F2118" s="236" t="s">
        <v>822</v>
      </c>
      <c r="G2118" s="234"/>
      <c r="H2118" s="237">
        <v>84.944000000000003</v>
      </c>
      <c r="I2118" s="238"/>
      <c r="J2118" s="234"/>
      <c r="K2118" s="234"/>
      <c r="L2118" s="239"/>
      <c r="M2118" s="240"/>
      <c r="N2118" s="241"/>
      <c r="O2118" s="241"/>
      <c r="P2118" s="241"/>
      <c r="Q2118" s="241"/>
      <c r="R2118" s="241"/>
      <c r="S2118" s="241"/>
      <c r="T2118" s="242"/>
      <c r="AT2118" s="243" t="s">
        <v>191</v>
      </c>
      <c r="AU2118" s="243" t="s">
        <v>85</v>
      </c>
      <c r="AV2118" s="14" t="s">
        <v>195</v>
      </c>
      <c r="AW2118" s="14" t="s">
        <v>32</v>
      </c>
      <c r="AX2118" s="14" t="s">
        <v>76</v>
      </c>
      <c r="AY2118" s="243" t="s">
        <v>182</v>
      </c>
    </row>
    <row r="2119" spans="1:65" s="15" customFormat="1">
      <c r="B2119" s="244"/>
      <c r="C2119" s="245"/>
      <c r="D2119" s="223" t="s">
        <v>191</v>
      </c>
      <c r="E2119" s="246" t="s">
        <v>1</v>
      </c>
      <c r="F2119" s="247" t="s">
        <v>202</v>
      </c>
      <c r="G2119" s="245"/>
      <c r="H2119" s="248">
        <v>396.46100000000001</v>
      </c>
      <c r="I2119" s="249"/>
      <c r="J2119" s="245"/>
      <c r="K2119" s="245"/>
      <c r="L2119" s="250"/>
      <c r="M2119" s="251"/>
      <c r="N2119" s="252"/>
      <c r="O2119" s="252"/>
      <c r="P2119" s="252"/>
      <c r="Q2119" s="252"/>
      <c r="R2119" s="252"/>
      <c r="S2119" s="252"/>
      <c r="T2119" s="253"/>
      <c r="AT2119" s="254" t="s">
        <v>191</v>
      </c>
      <c r="AU2119" s="254" t="s">
        <v>85</v>
      </c>
      <c r="AV2119" s="15" t="s">
        <v>189</v>
      </c>
      <c r="AW2119" s="15" t="s">
        <v>32</v>
      </c>
      <c r="AX2119" s="15" t="s">
        <v>83</v>
      </c>
      <c r="AY2119" s="254" t="s">
        <v>182</v>
      </c>
    </row>
    <row r="2120" spans="1:65" s="2" customFormat="1" ht="16.5" customHeight="1">
      <c r="A2120" s="34"/>
      <c r="B2120" s="35"/>
      <c r="C2120" s="208" t="s">
        <v>3280</v>
      </c>
      <c r="D2120" s="208" t="s">
        <v>184</v>
      </c>
      <c r="E2120" s="209" t="s">
        <v>3281</v>
      </c>
      <c r="F2120" s="210" t="s">
        <v>3282</v>
      </c>
      <c r="G2120" s="211" t="s">
        <v>331</v>
      </c>
      <c r="H2120" s="212">
        <v>29.434000000000001</v>
      </c>
      <c r="I2120" s="213"/>
      <c r="J2120" s="214">
        <f>ROUND(I2120*H2120,2)</f>
        <v>0</v>
      </c>
      <c r="K2120" s="210" t="s">
        <v>188</v>
      </c>
      <c r="L2120" s="39"/>
      <c r="M2120" s="215" t="s">
        <v>1</v>
      </c>
      <c r="N2120" s="216" t="s">
        <v>41</v>
      </c>
      <c r="O2120" s="71"/>
      <c r="P2120" s="217">
        <f>O2120*H2120</f>
        <v>0</v>
      </c>
      <c r="Q2120" s="217">
        <v>2.5999999999999998E-4</v>
      </c>
      <c r="R2120" s="217">
        <f>Q2120*H2120</f>
        <v>7.6528399999999993E-3</v>
      </c>
      <c r="S2120" s="217">
        <v>0</v>
      </c>
      <c r="T2120" s="218">
        <f>S2120*H2120</f>
        <v>0</v>
      </c>
      <c r="U2120" s="34"/>
      <c r="V2120" s="34"/>
      <c r="W2120" s="34"/>
      <c r="X2120" s="34"/>
      <c r="Y2120" s="34"/>
      <c r="Z2120" s="34"/>
      <c r="AA2120" s="34"/>
      <c r="AB2120" s="34"/>
      <c r="AC2120" s="34"/>
      <c r="AD2120" s="34"/>
      <c r="AE2120" s="34"/>
      <c r="AR2120" s="219" t="s">
        <v>275</v>
      </c>
      <c r="AT2120" s="219" t="s">
        <v>184</v>
      </c>
      <c r="AU2120" s="219" t="s">
        <v>85</v>
      </c>
      <c r="AY2120" s="17" t="s">
        <v>182</v>
      </c>
      <c r="BE2120" s="220">
        <f>IF(N2120="základní",J2120,0)</f>
        <v>0</v>
      </c>
      <c r="BF2120" s="220">
        <f>IF(N2120="snížená",J2120,0)</f>
        <v>0</v>
      </c>
      <c r="BG2120" s="220">
        <f>IF(N2120="zákl. přenesená",J2120,0)</f>
        <v>0</v>
      </c>
      <c r="BH2120" s="220">
        <f>IF(N2120="sníž. přenesená",J2120,0)</f>
        <v>0</v>
      </c>
      <c r="BI2120" s="220">
        <f>IF(N2120="nulová",J2120,0)</f>
        <v>0</v>
      </c>
      <c r="BJ2120" s="17" t="s">
        <v>83</v>
      </c>
      <c r="BK2120" s="220">
        <f>ROUND(I2120*H2120,2)</f>
        <v>0</v>
      </c>
      <c r="BL2120" s="17" t="s">
        <v>275</v>
      </c>
      <c r="BM2120" s="219" t="s">
        <v>3283</v>
      </c>
    </row>
    <row r="2121" spans="1:65" s="13" customFormat="1">
      <c r="B2121" s="221"/>
      <c r="C2121" s="222"/>
      <c r="D2121" s="223" t="s">
        <v>191</v>
      </c>
      <c r="E2121" s="224" t="s">
        <v>1</v>
      </c>
      <c r="F2121" s="225" t="s">
        <v>3284</v>
      </c>
      <c r="G2121" s="222"/>
      <c r="H2121" s="226">
        <v>29.434000000000001</v>
      </c>
      <c r="I2121" s="227"/>
      <c r="J2121" s="222"/>
      <c r="K2121" s="222"/>
      <c r="L2121" s="228"/>
      <c r="M2121" s="229"/>
      <c r="N2121" s="230"/>
      <c r="O2121" s="230"/>
      <c r="P2121" s="230"/>
      <c r="Q2121" s="230"/>
      <c r="R2121" s="230"/>
      <c r="S2121" s="230"/>
      <c r="T2121" s="231"/>
      <c r="AT2121" s="232" t="s">
        <v>191</v>
      </c>
      <c r="AU2121" s="232" t="s">
        <v>85</v>
      </c>
      <c r="AV2121" s="13" t="s">
        <v>85</v>
      </c>
      <c r="AW2121" s="13" t="s">
        <v>32</v>
      </c>
      <c r="AX2121" s="13" t="s">
        <v>83</v>
      </c>
      <c r="AY2121" s="232" t="s">
        <v>182</v>
      </c>
    </row>
    <row r="2122" spans="1:65" s="2" customFormat="1" ht="16.5" customHeight="1">
      <c r="A2122" s="34"/>
      <c r="B2122" s="35"/>
      <c r="C2122" s="208" t="s">
        <v>3285</v>
      </c>
      <c r="D2122" s="208" t="s">
        <v>184</v>
      </c>
      <c r="E2122" s="209" t="s">
        <v>3286</v>
      </c>
      <c r="F2122" s="210" t="s">
        <v>3287</v>
      </c>
      <c r="G2122" s="211" t="s">
        <v>331</v>
      </c>
      <c r="H2122" s="212">
        <v>1153.596</v>
      </c>
      <c r="I2122" s="213"/>
      <c r="J2122" s="214">
        <f>ROUND(I2122*H2122,2)</f>
        <v>0</v>
      </c>
      <c r="K2122" s="210" t="s">
        <v>188</v>
      </c>
      <c r="L2122" s="39"/>
      <c r="M2122" s="215" t="s">
        <v>1</v>
      </c>
      <c r="N2122" s="216" t="s">
        <v>41</v>
      </c>
      <c r="O2122" s="71"/>
      <c r="P2122" s="217">
        <f>O2122*H2122</f>
        <v>0</v>
      </c>
      <c r="Q2122" s="217">
        <v>3.2000000000000003E-4</v>
      </c>
      <c r="R2122" s="217">
        <f>Q2122*H2122</f>
        <v>0.36915072000000004</v>
      </c>
      <c r="S2122" s="217">
        <v>0</v>
      </c>
      <c r="T2122" s="218">
        <f>S2122*H2122</f>
        <v>0</v>
      </c>
      <c r="U2122" s="34"/>
      <c r="V2122" s="34"/>
      <c r="W2122" s="34"/>
      <c r="X2122" s="34"/>
      <c r="Y2122" s="34"/>
      <c r="Z2122" s="34"/>
      <c r="AA2122" s="34"/>
      <c r="AB2122" s="34"/>
      <c r="AC2122" s="34"/>
      <c r="AD2122" s="34"/>
      <c r="AE2122" s="34"/>
      <c r="AR2122" s="219" t="s">
        <v>275</v>
      </c>
      <c r="AT2122" s="219" t="s">
        <v>184</v>
      </c>
      <c r="AU2122" s="219" t="s">
        <v>85</v>
      </c>
      <c r="AY2122" s="17" t="s">
        <v>182</v>
      </c>
      <c r="BE2122" s="220">
        <f>IF(N2122="základní",J2122,0)</f>
        <v>0</v>
      </c>
      <c r="BF2122" s="220">
        <f>IF(N2122="snížená",J2122,0)</f>
        <v>0</v>
      </c>
      <c r="BG2122" s="220">
        <f>IF(N2122="zákl. přenesená",J2122,0)</f>
        <v>0</v>
      </c>
      <c r="BH2122" s="220">
        <f>IF(N2122="sníž. přenesená",J2122,0)</f>
        <v>0</v>
      </c>
      <c r="BI2122" s="220">
        <f>IF(N2122="nulová",J2122,0)</f>
        <v>0</v>
      </c>
      <c r="BJ2122" s="17" t="s">
        <v>83</v>
      </c>
      <c r="BK2122" s="220">
        <f>ROUND(I2122*H2122,2)</f>
        <v>0</v>
      </c>
      <c r="BL2122" s="17" t="s">
        <v>275</v>
      </c>
      <c r="BM2122" s="219" t="s">
        <v>3288</v>
      </c>
    </row>
    <row r="2123" spans="1:65" s="13" customFormat="1">
      <c r="B2123" s="221"/>
      <c r="C2123" s="222"/>
      <c r="D2123" s="223" t="s">
        <v>191</v>
      </c>
      <c r="E2123" s="224" t="s">
        <v>1</v>
      </c>
      <c r="F2123" s="225" t="s">
        <v>3257</v>
      </c>
      <c r="G2123" s="222"/>
      <c r="H2123" s="226">
        <v>31.475000000000001</v>
      </c>
      <c r="I2123" s="227"/>
      <c r="J2123" s="222"/>
      <c r="K2123" s="222"/>
      <c r="L2123" s="228"/>
      <c r="M2123" s="229"/>
      <c r="N2123" s="230"/>
      <c r="O2123" s="230"/>
      <c r="P2123" s="230"/>
      <c r="Q2123" s="230"/>
      <c r="R2123" s="230"/>
      <c r="S2123" s="230"/>
      <c r="T2123" s="231"/>
      <c r="AT2123" s="232" t="s">
        <v>191</v>
      </c>
      <c r="AU2123" s="232" t="s">
        <v>85</v>
      </c>
      <c r="AV2123" s="13" t="s">
        <v>85</v>
      </c>
      <c r="AW2123" s="13" t="s">
        <v>32</v>
      </c>
      <c r="AX2123" s="13" t="s">
        <v>76</v>
      </c>
      <c r="AY2123" s="232" t="s">
        <v>182</v>
      </c>
    </row>
    <row r="2124" spans="1:65" s="13" customFormat="1">
      <c r="B2124" s="221"/>
      <c r="C2124" s="222"/>
      <c r="D2124" s="223" t="s">
        <v>191</v>
      </c>
      <c r="E2124" s="224" t="s">
        <v>1</v>
      </c>
      <c r="F2124" s="225" t="s">
        <v>3289</v>
      </c>
      <c r="G2124" s="222"/>
      <c r="H2124" s="226">
        <v>21.4</v>
      </c>
      <c r="I2124" s="227"/>
      <c r="J2124" s="222"/>
      <c r="K2124" s="222"/>
      <c r="L2124" s="228"/>
      <c r="M2124" s="229"/>
      <c r="N2124" s="230"/>
      <c r="O2124" s="230"/>
      <c r="P2124" s="230"/>
      <c r="Q2124" s="230"/>
      <c r="R2124" s="230"/>
      <c r="S2124" s="230"/>
      <c r="T2124" s="231"/>
      <c r="AT2124" s="232" t="s">
        <v>191</v>
      </c>
      <c r="AU2124" s="232" t="s">
        <v>85</v>
      </c>
      <c r="AV2124" s="13" t="s">
        <v>85</v>
      </c>
      <c r="AW2124" s="13" t="s">
        <v>32</v>
      </c>
      <c r="AX2124" s="13" t="s">
        <v>76</v>
      </c>
      <c r="AY2124" s="232" t="s">
        <v>182</v>
      </c>
    </row>
    <row r="2125" spans="1:65" s="13" customFormat="1">
      <c r="B2125" s="221"/>
      <c r="C2125" s="222"/>
      <c r="D2125" s="223" t="s">
        <v>191</v>
      </c>
      <c r="E2125" s="224" t="s">
        <v>1</v>
      </c>
      <c r="F2125" s="225" t="s">
        <v>3290</v>
      </c>
      <c r="G2125" s="222"/>
      <c r="H2125" s="226">
        <v>68.334999999999994</v>
      </c>
      <c r="I2125" s="227"/>
      <c r="J2125" s="222"/>
      <c r="K2125" s="222"/>
      <c r="L2125" s="228"/>
      <c r="M2125" s="229"/>
      <c r="N2125" s="230"/>
      <c r="O2125" s="230"/>
      <c r="P2125" s="230"/>
      <c r="Q2125" s="230"/>
      <c r="R2125" s="230"/>
      <c r="S2125" s="230"/>
      <c r="T2125" s="231"/>
      <c r="AT2125" s="232" t="s">
        <v>191</v>
      </c>
      <c r="AU2125" s="232" t="s">
        <v>85</v>
      </c>
      <c r="AV2125" s="13" t="s">
        <v>85</v>
      </c>
      <c r="AW2125" s="13" t="s">
        <v>32</v>
      </c>
      <c r="AX2125" s="13" t="s">
        <v>76</v>
      </c>
      <c r="AY2125" s="232" t="s">
        <v>182</v>
      </c>
    </row>
    <row r="2126" spans="1:65" s="14" customFormat="1">
      <c r="B2126" s="233"/>
      <c r="C2126" s="234"/>
      <c r="D2126" s="223" t="s">
        <v>191</v>
      </c>
      <c r="E2126" s="235" t="s">
        <v>1</v>
      </c>
      <c r="F2126" s="236" t="s">
        <v>774</v>
      </c>
      <c r="G2126" s="234"/>
      <c r="H2126" s="237">
        <v>121.21</v>
      </c>
      <c r="I2126" s="238"/>
      <c r="J2126" s="234"/>
      <c r="K2126" s="234"/>
      <c r="L2126" s="239"/>
      <c r="M2126" s="240"/>
      <c r="N2126" s="241"/>
      <c r="O2126" s="241"/>
      <c r="P2126" s="241"/>
      <c r="Q2126" s="241"/>
      <c r="R2126" s="241"/>
      <c r="S2126" s="241"/>
      <c r="T2126" s="242"/>
      <c r="AT2126" s="243" t="s">
        <v>191</v>
      </c>
      <c r="AU2126" s="243" t="s">
        <v>85</v>
      </c>
      <c r="AV2126" s="14" t="s">
        <v>195</v>
      </c>
      <c r="AW2126" s="14" t="s">
        <v>32</v>
      </c>
      <c r="AX2126" s="14" t="s">
        <v>76</v>
      </c>
      <c r="AY2126" s="243" t="s">
        <v>182</v>
      </c>
    </row>
    <row r="2127" spans="1:65" s="13" customFormat="1">
      <c r="B2127" s="221"/>
      <c r="C2127" s="222"/>
      <c r="D2127" s="223" t="s">
        <v>191</v>
      </c>
      <c r="E2127" s="224" t="s">
        <v>1</v>
      </c>
      <c r="F2127" s="225" t="s">
        <v>804</v>
      </c>
      <c r="G2127" s="222"/>
      <c r="H2127" s="226">
        <v>21.26</v>
      </c>
      <c r="I2127" s="227"/>
      <c r="J2127" s="222"/>
      <c r="K2127" s="222"/>
      <c r="L2127" s="228"/>
      <c r="M2127" s="229"/>
      <c r="N2127" s="230"/>
      <c r="O2127" s="230"/>
      <c r="P2127" s="230"/>
      <c r="Q2127" s="230"/>
      <c r="R2127" s="230"/>
      <c r="S2127" s="230"/>
      <c r="T2127" s="231"/>
      <c r="AT2127" s="232" t="s">
        <v>191</v>
      </c>
      <c r="AU2127" s="232" t="s">
        <v>85</v>
      </c>
      <c r="AV2127" s="13" t="s">
        <v>85</v>
      </c>
      <c r="AW2127" s="13" t="s">
        <v>32</v>
      </c>
      <c r="AX2127" s="13" t="s">
        <v>76</v>
      </c>
      <c r="AY2127" s="232" t="s">
        <v>182</v>
      </c>
    </row>
    <row r="2128" spans="1:65" s="13" customFormat="1">
      <c r="B2128" s="221"/>
      <c r="C2128" s="222"/>
      <c r="D2128" s="223" t="s">
        <v>191</v>
      </c>
      <c r="E2128" s="224" t="s">
        <v>1</v>
      </c>
      <c r="F2128" s="225" t="s">
        <v>805</v>
      </c>
      <c r="G2128" s="222"/>
      <c r="H2128" s="226">
        <v>6.875</v>
      </c>
      <c r="I2128" s="227"/>
      <c r="J2128" s="222"/>
      <c r="K2128" s="222"/>
      <c r="L2128" s="228"/>
      <c r="M2128" s="229"/>
      <c r="N2128" s="230"/>
      <c r="O2128" s="230"/>
      <c r="P2128" s="230"/>
      <c r="Q2128" s="230"/>
      <c r="R2128" s="230"/>
      <c r="S2128" s="230"/>
      <c r="T2128" s="231"/>
      <c r="AT2128" s="232" t="s">
        <v>191</v>
      </c>
      <c r="AU2128" s="232" t="s">
        <v>85</v>
      </c>
      <c r="AV2128" s="13" t="s">
        <v>85</v>
      </c>
      <c r="AW2128" s="13" t="s">
        <v>32</v>
      </c>
      <c r="AX2128" s="13" t="s">
        <v>76</v>
      </c>
      <c r="AY2128" s="232" t="s">
        <v>182</v>
      </c>
    </row>
    <row r="2129" spans="2:51" s="13" customFormat="1">
      <c r="B2129" s="221"/>
      <c r="C2129" s="222"/>
      <c r="D2129" s="223" t="s">
        <v>191</v>
      </c>
      <c r="E2129" s="224" t="s">
        <v>1</v>
      </c>
      <c r="F2129" s="225" t="s">
        <v>806</v>
      </c>
      <c r="G2129" s="222"/>
      <c r="H2129" s="226">
        <v>53.859000000000002</v>
      </c>
      <c r="I2129" s="227"/>
      <c r="J2129" s="222"/>
      <c r="K2129" s="222"/>
      <c r="L2129" s="228"/>
      <c r="M2129" s="229"/>
      <c r="N2129" s="230"/>
      <c r="O2129" s="230"/>
      <c r="P2129" s="230"/>
      <c r="Q2129" s="230"/>
      <c r="R2129" s="230"/>
      <c r="S2129" s="230"/>
      <c r="T2129" s="231"/>
      <c r="AT2129" s="232" t="s">
        <v>191</v>
      </c>
      <c r="AU2129" s="232" t="s">
        <v>85</v>
      </c>
      <c r="AV2129" s="13" t="s">
        <v>85</v>
      </c>
      <c r="AW2129" s="13" t="s">
        <v>32</v>
      </c>
      <c r="AX2129" s="13" t="s">
        <v>76</v>
      </c>
      <c r="AY2129" s="232" t="s">
        <v>182</v>
      </c>
    </row>
    <row r="2130" spans="2:51" s="13" customFormat="1">
      <c r="B2130" s="221"/>
      <c r="C2130" s="222"/>
      <c r="D2130" s="223" t="s">
        <v>191</v>
      </c>
      <c r="E2130" s="224" t="s">
        <v>1</v>
      </c>
      <c r="F2130" s="225" t="s">
        <v>3291</v>
      </c>
      <c r="G2130" s="222"/>
      <c r="H2130" s="226">
        <v>76.304000000000002</v>
      </c>
      <c r="I2130" s="227"/>
      <c r="J2130" s="222"/>
      <c r="K2130" s="222"/>
      <c r="L2130" s="228"/>
      <c r="M2130" s="229"/>
      <c r="N2130" s="230"/>
      <c r="O2130" s="230"/>
      <c r="P2130" s="230"/>
      <c r="Q2130" s="230"/>
      <c r="R2130" s="230"/>
      <c r="S2130" s="230"/>
      <c r="T2130" s="231"/>
      <c r="AT2130" s="232" t="s">
        <v>191</v>
      </c>
      <c r="AU2130" s="232" t="s">
        <v>85</v>
      </c>
      <c r="AV2130" s="13" t="s">
        <v>85</v>
      </c>
      <c r="AW2130" s="13" t="s">
        <v>32</v>
      </c>
      <c r="AX2130" s="13" t="s">
        <v>76</v>
      </c>
      <c r="AY2130" s="232" t="s">
        <v>182</v>
      </c>
    </row>
    <row r="2131" spans="2:51" s="13" customFormat="1">
      <c r="B2131" s="221"/>
      <c r="C2131" s="222"/>
      <c r="D2131" s="223" t="s">
        <v>191</v>
      </c>
      <c r="E2131" s="224" t="s">
        <v>1</v>
      </c>
      <c r="F2131" s="225" t="s">
        <v>775</v>
      </c>
      <c r="G2131" s="222"/>
      <c r="H2131" s="226">
        <v>16.12</v>
      </c>
      <c r="I2131" s="227"/>
      <c r="J2131" s="222"/>
      <c r="K2131" s="222"/>
      <c r="L2131" s="228"/>
      <c r="M2131" s="229"/>
      <c r="N2131" s="230"/>
      <c r="O2131" s="230"/>
      <c r="P2131" s="230"/>
      <c r="Q2131" s="230"/>
      <c r="R2131" s="230"/>
      <c r="S2131" s="230"/>
      <c r="T2131" s="231"/>
      <c r="AT2131" s="232" t="s">
        <v>191</v>
      </c>
      <c r="AU2131" s="232" t="s">
        <v>85</v>
      </c>
      <c r="AV2131" s="13" t="s">
        <v>85</v>
      </c>
      <c r="AW2131" s="13" t="s">
        <v>32</v>
      </c>
      <c r="AX2131" s="13" t="s">
        <v>76</v>
      </c>
      <c r="AY2131" s="232" t="s">
        <v>182</v>
      </c>
    </row>
    <row r="2132" spans="2:51" s="13" customFormat="1">
      <c r="B2132" s="221"/>
      <c r="C2132" s="222"/>
      <c r="D2132" s="223" t="s">
        <v>191</v>
      </c>
      <c r="E2132" s="224" t="s">
        <v>1</v>
      </c>
      <c r="F2132" s="225" t="s">
        <v>3258</v>
      </c>
      <c r="G2132" s="222"/>
      <c r="H2132" s="226">
        <v>42.52</v>
      </c>
      <c r="I2132" s="227"/>
      <c r="J2132" s="222"/>
      <c r="K2132" s="222"/>
      <c r="L2132" s="228"/>
      <c r="M2132" s="229"/>
      <c r="N2132" s="230"/>
      <c r="O2132" s="230"/>
      <c r="P2132" s="230"/>
      <c r="Q2132" s="230"/>
      <c r="R2132" s="230"/>
      <c r="S2132" s="230"/>
      <c r="T2132" s="231"/>
      <c r="AT2132" s="232" t="s">
        <v>191</v>
      </c>
      <c r="AU2132" s="232" t="s">
        <v>85</v>
      </c>
      <c r="AV2132" s="13" t="s">
        <v>85</v>
      </c>
      <c r="AW2132" s="13" t="s">
        <v>32</v>
      </c>
      <c r="AX2132" s="13" t="s">
        <v>76</v>
      </c>
      <c r="AY2132" s="232" t="s">
        <v>182</v>
      </c>
    </row>
    <row r="2133" spans="2:51" s="13" customFormat="1">
      <c r="B2133" s="221"/>
      <c r="C2133" s="222"/>
      <c r="D2133" s="223" t="s">
        <v>191</v>
      </c>
      <c r="E2133" s="224" t="s">
        <v>1</v>
      </c>
      <c r="F2133" s="225" t="s">
        <v>3292</v>
      </c>
      <c r="G2133" s="222"/>
      <c r="H2133" s="226">
        <v>15.503</v>
      </c>
      <c r="I2133" s="227"/>
      <c r="J2133" s="222"/>
      <c r="K2133" s="222"/>
      <c r="L2133" s="228"/>
      <c r="M2133" s="229"/>
      <c r="N2133" s="230"/>
      <c r="O2133" s="230"/>
      <c r="P2133" s="230"/>
      <c r="Q2133" s="230"/>
      <c r="R2133" s="230"/>
      <c r="S2133" s="230"/>
      <c r="T2133" s="231"/>
      <c r="AT2133" s="232" t="s">
        <v>191</v>
      </c>
      <c r="AU2133" s="232" t="s">
        <v>85</v>
      </c>
      <c r="AV2133" s="13" t="s">
        <v>85</v>
      </c>
      <c r="AW2133" s="13" t="s">
        <v>32</v>
      </c>
      <c r="AX2133" s="13" t="s">
        <v>76</v>
      </c>
      <c r="AY2133" s="232" t="s">
        <v>182</v>
      </c>
    </row>
    <row r="2134" spans="2:51" s="13" customFormat="1">
      <c r="B2134" s="221"/>
      <c r="C2134" s="222"/>
      <c r="D2134" s="223" t="s">
        <v>191</v>
      </c>
      <c r="E2134" s="224" t="s">
        <v>1</v>
      </c>
      <c r="F2134" s="225" t="s">
        <v>3293</v>
      </c>
      <c r="G2134" s="222"/>
      <c r="H2134" s="226">
        <v>18.815999999999999</v>
      </c>
      <c r="I2134" s="227"/>
      <c r="J2134" s="222"/>
      <c r="K2134" s="222"/>
      <c r="L2134" s="228"/>
      <c r="M2134" s="229"/>
      <c r="N2134" s="230"/>
      <c r="O2134" s="230"/>
      <c r="P2134" s="230"/>
      <c r="Q2134" s="230"/>
      <c r="R2134" s="230"/>
      <c r="S2134" s="230"/>
      <c r="T2134" s="231"/>
      <c r="AT2134" s="232" t="s">
        <v>191</v>
      </c>
      <c r="AU2134" s="232" t="s">
        <v>85</v>
      </c>
      <c r="AV2134" s="13" t="s">
        <v>85</v>
      </c>
      <c r="AW2134" s="13" t="s">
        <v>32</v>
      </c>
      <c r="AX2134" s="13" t="s">
        <v>76</v>
      </c>
      <c r="AY2134" s="232" t="s">
        <v>182</v>
      </c>
    </row>
    <row r="2135" spans="2:51" s="13" customFormat="1">
      <c r="B2135" s="221"/>
      <c r="C2135" s="222"/>
      <c r="D2135" s="223" t="s">
        <v>191</v>
      </c>
      <c r="E2135" s="224" t="s">
        <v>1</v>
      </c>
      <c r="F2135" s="225" t="s">
        <v>3294</v>
      </c>
      <c r="G2135" s="222"/>
      <c r="H2135" s="226">
        <v>14.04</v>
      </c>
      <c r="I2135" s="227"/>
      <c r="J2135" s="222"/>
      <c r="K2135" s="222"/>
      <c r="L2135" s="228"/>
      <c r="M2135" s="229"/>
      <c r="N2135" s="230"/>
      <c r="O2135" s="230"/>
      <c r="P2135" s="230"/>
      <c r="Q2135" s="230"/>
      <c r="R2135" s="230"/>
      <c r="S2135" s="230"/>
      <c r="T2135" s="231"/>
      <c r="AT2135" s="232" t="s">
        <v>191</v>
      </c>
      <c r="AU2135" s="232" t="s">
        <v>85</v>
      </c>
      <c r="AV2135" s="13" t="s">
        <v>85</v>
      </c>
      <c r="AW2135" s="13" t="s">
        <v>32</v>
      </c>
      <c r="AX2135" s="13" t="s">
        <v>76</v>
      </c>
      <c r="AY2135" s="232" t="s">
        <v>182</v>
      </c>
    </row>
    <row r="2136" spans="2:51" s="13" customFormat="1">
      <c r="B2136" s="221"/>
      <c r="C2136" s="222"/>
      <c r="D2136" s="223" t="s">
        <v>191</v>
      </c>
      <c r="E2136" s="224" t="s">
        <v>1</v>
      </c>
      <c r="F2136" s="225" t="s">
        <v>3295</v>
      </c>
      <c r="G2136" s="222"/>
      <c r="H2136" s="226">
        <v>17.161000000000001</v>
      </c>
      <c r="I2136" s="227"/>
      <c r="J2136" s="222"/>
      <c r="K2136" s="222"/>
      <c r="L2136" s="228"/>
      <c r="M2136" s="229"/>
      <c r="N2136" s="230"/>
      <c r="O2136" s="230"/>
      <c r="P2136" s="230"/>
      <c r="Q2136" s="230"/>
      <c r="R2136" s="230"/>
      <c r="S2136" s="230"/>
      <c r="T2136" s="231"/>
      <c r="AT2136" s="232" t="s">
        <v>191</v>
      </c>
      <c r="AU2136" s="232" t="s">
        <v>85</v>
      </c>
      <c r="AV2136" s="13" t="s">
        <v>85</v>
      </c>
      <c r="AW2136" s="13" t="s">
        <v>32</v>
      </c>
      <c r="AX2136" s="13" t="s">
        <v>76</v>
      </c>
      <c r="AY2136" s="232" t="s">
        <v>182</v>
      </c>
    </row>
    <row r="2137" spans="2:51" s="13" customFormat="1">
      <c r="B2137" s="221"/>
      <c r="C2137" s="222"/>
      <c r="D2137" s="223" t="s">
        <v>191</v>
      </c>
      <c r="E2137" s="224" t="s">
        <v>1</v>
      </c>
      <c r="F2137" s="225" t="s">
        <v>3296</v>
      </c>
      <c r="G2137" s="222"/>
      <c r="H2137" s="226">
        <v>16.850999999999999</v>
      </c>
      <c r="I2137" s="227"/>
      <c r="J2137" s="222"/>
      <c r="K2137" s="222"/>
      <c r="L2137" s="228"/>
      <c r="M2137" s="229"/>
      <c r="N2137" s="230"/>
      <c r="O2137" s="230"/>
      <c r="P2137" s="230"/>
      <c r="Q2137" s="230"/>
      <c r="R2137" s="230"/>
      <c r="S2137" s="230"/>
      <c r="T2137" s="231"/>
      <c r="AT2137" s="232" t="s">
        <v>191</v>
      </c>
      <c r="AU2137" s="232" t="s">
        <v>85</v>
      </c>
      <c r="AV2137" s="13" t="s">
        <v>85</v>
      </c>
      <c r="AW2137" s="13" t="s">
        <v>32</v>
      </c>
      <c r="AX2137" s="13" t="s">
        <v>76</v>
      </c>
      <c r="AY2137" s="232" t="s">
        <v>182</v>
      </c>
    </row>
    <row r="2138" spans="2:51" s="14" customFormat="1">
      <c r="B2138" s="233"/>
      <c r="C2138" s="234"/>
      <c r="D2138" s="223" t="s">
        <v>191</v>
      </c>
      <c r="E2138" s="235" t="s">
        <v>1</v>
      </c>
      <c r="F2138" s="236" t="s">
        <v>541</v>
      </c>
      <c r="G2138" s="234"/>
      <c r="H2138" s="237">
        <v>299.30900000000003</v>
      </c>
      <c r="I2138" s="238"/>
      <c r="J2138" s="234"/>
      <c r="K2138" s="234"/>
      <c r="L2138" s="239"/>
      <c r="M2138" s="240"/>
      <c r="N2138" s="241"/>
      <c r="O2138" s="241"/>
      <c r="P2138" s="241"/>
      <c r="Q2138" s="241"/>
      <c r="R2138" s="241"/>
      <c r="S2138" s="241"/>
      <c r="T2138" s="242"/>
      <c r="AT2138" s="243" t="s">
        <v>191</v>
      </c>
      <c r="AU2138" s="243" t="s">
        <v>85</v>
      </c>
      <c r="AV2138" s="14" t="s">
        <v>195</v>
      </c>
      <c r="AW2138" s="14" t="s">
        <v>32</v>
      </c>
      <c r="AX2138" s="14" t="s">
        <v>76</v>
      </c>
      <c r="AY2138" s="243" t="s">
        <v>182</v>
      </c>
    </row>
    <row r="2139" spans="2:51" s="13" customFormat="1" ht="22.5">
      <c r="B2139" s="221"/>
      <c r="C2139" s="222"/>
      <c r="D2139" s="223" t="s">
        <v>191</v>
      </c>
      <c r="E2139" s="224" t="s">
        <v>1</v>
      </c>
      <c r="F2139" s="225" t="s">
        <v>3297</v>
      </c>
      <c r="G2139" s="222"/>
      <c r="H2139" s="226">
        <v>342.80399999999997</v>
      </c>
      <c r="I2139" s="227"/>
      <c r="J2139" s="222"/>
      <c r="K2139" s="222"/>
      <c r="L2139" s="228"/>
      <c r="M2139" s="229"/>
      <c r="N2139" s="230"/>
      <c r="O2139" s="230"/>
      <c r="P2139" s="230"/>
      <c r="Q2139" s="230"/>
      <c r="R2139" s="230"/>
      <c r="S2139" s="230"/>
      <c r="T2139" s="231"/>
      <c r="AT2139" s="232" t="s">
        <v>191</v>
      </c>
      <c r="AU2139" s="232" t="s">
        <v>85</v>
      </c>
      <c r="AV2139" s="13" t="s">
        <v>85</v>
      </c>
      <c r="AW2139" s="13" t="s">
        <v>32</v>
      </c>
      <c r="AX2139" s="13" t="s">
        <v>76</v>
      </c>
      <c r="AY2139" s="232" t="s">
        <v>182</v>
      </c>
    </row>
    <row r="2140" spans="2:51" s="13" customFormat="1">
      <c r="B2140" s="221"/>
      <c r="C2140" s="222"/>
      <c r="D2140" s="223" t="s">
        <v>191</v>
      </c>
      <c r="E2140" s="224" t="s">
        <v>1</v>
      </c>
      <c r="F2140" s="225" t="s">
        <v>3264</v>
      </c>
      <c r="G2140" s="222"/>
      <c r="H2140" s="226">
        <v>442.18200000000002</v>
      </c>
      <c r="I2140" s="227"/>
      <c r="J2140" s="222"/>
      <c r="K2140" s="222"/>
      <c r="L2140" s="228"/>
      <c r="M2140" s="229"/>
      <c r="N2140" s="230"/>
      <c r="O2140" s="230"/>
      <c r="P2140" s="230"/>
      <c r="Q2140" s="230"/>
      <c r="R2140" s="230"/>
      <c r="S2140" s="230"/>
      <c r="T2140" s="231"/>
      <c r="AT2140" s="232" t="s">
        <v>191</v>
      </c>
      <c r="AU2140" s="232" t="s">
        <v>85</v>
      </c>
      <c r="AV2140" s="13" t="s">
        <v>85</v>
      </c>
      <c r="AW2140" s="13" t="s">
        <v>32</v>
      </c>
      <c r="AX2140" s="13" t="s">
        <v>76</v>
      </c>
      <c r="AY2140" s="232" t="s">
        <v>182</v>
      </c>
    </row>
    <row r="2141" spans="2:51" s="13" customFormat="1">
      <c r="B2141" s="221"/>
      <c r="C2141" s="222"/>
      <c r="D2141" s="223" t="s">
        <v>191</v>
      </c>
      <c r="E2141" s="224" t="s">
        <v>1</v>
      </c>
      <c r="F2141" s="225" t="s">
        <v>3298</v>
      </c>
      <c r="G2141" s="222"/>
      <c r="H2141" s="226">
        <v>214.11</v>
      </c>
      <c r="I2141" s="227"/>
      <c r="J2141" s="222"/>
      <c r="K2141" s="222"/>
      <c r="L2141" s="228"/>
      <c r="M2141" s="229"/>
      <c r="N2141" s="230"/>
      <c r="O2141" s="230"/>
      <c r="P2141" s="230"/>
      <c r="Q2141" s="230"/>
      <c r="R2141" s="230"/>
      <c r="S2141" s="230"/>
      <c r="T2141" s="231"/>
      <c r="AT2141" s="232" t="s">
        <v>191</v>
      </c>
      <c r="AU2141" s="232" t="s">
        <v>85</v>
      </c>
      <c r="AV2141" s="13" t="s">
        <v>85</v>
      </c>
      <c r="AW2141" s="13" t="s">
        <v>32</v>
      </c>
      <c r="AX2141" s="13" t="s">
        <v>76</v>
      </c>
      <c r="AY2141" s="232" t="s">
        <v>182</v>
      </c>
    </row>
    <row r="2142" spans="2:51" s="13" customFormat="1">
      <c r="B2142" s="221"/>
      <c r="C2142" s="222"/>
      <c r="D2142" s="223" t="s">
        <v>191</v>
      </c>
      <c r="E2142" s="224" t="s">
        <v>1</v>
      </c>
      <c r="F2142" s="225" t="s">
        <v>3299</v>
      </c>
      <c r="G2142" s="222"/>
      <c r="H2142" s="226">
        <v>-68.760000000000005</v>
      </c>
      <c r="I2142" s="227"/>
      <c r="J2142" s="222"/>
      <c r="K2142" s="222"/>
      <c r="L2142" s="228"/>
      <c r="M2142" s="229"/>
      <c r="N2142" s="230"/>
      <c r="O2142" s="230"/>
      <c r="P2142" s="230"/>
      <c r="Q2142" s="230"/>
      <c r="R2142" s="230"/>
      <c r="S2142" s="230"/>
      <c r="T2142" s="231"/>
      <c r="AT2142" s="232" t="s">
        <v>191</v>
      </c>
      <c r="AU2142" s="232" t="s">
        <v>85</v>
      </c>
      <c r="AV2142" s="13" t="s">
        <v>85</v>
      </c>
      <c r="AW2142" s="13" t="s">
        <v>32</v>
      </c>
      <c r="AX2142" s="13" t="s">
        <v>76</v>
      </c>
      <c r="AY2142" s="232" t="s">
        <v>182</v>
      </c>
    </row>
    <row r="2143" spans="2:51" s="13" customFormat="1">
      <c r="B2143" s="221"/>
      <c r="C2143" s="222"/>
      <c r="D2143" s="223" t="s">
        <v>191</v>
      </c>
      <c r="E2143" s="224" t="s">
        <v>1</v>
      </c>
      <c r="F2143" s="225" t="s">
        <v>3265</v>
      </c>
      <c r="G2143" s="222"/>
      <c r="H2143" s="226">
        <v>-197.25899999999999</v>
      </c>
      <c r="I2143" s="227"/>
      <c r="J2143" s="222"/>
      <c r="K2143" s="222"/>
      <c r="L2143" s="228"/>
      <c r="M2143" s="229"/>
      <c r="N2143" s="230"/>
      <c r="O2143" s="230"/>
      <c r="P2143" s="230"/>
      <c r="Q2143" s="230"/>
      <c r="R2143" s="230"/>
      <c r="S2143" s="230"/>
      <c r="T2143" s="231"/>
      <c r="AT2143" s="232" t="s">
        <v>191</v>
      </c>
      <c r="AU2143" s="232" t="s">
        <v>85</v>
      </c>
      <c r="AV2143" s="13" t="s">
        <v>85</v>
      </c>
      <c r="AW2143" s="13" t="s">
        <v>32</v>
      </c>
      <c r="AX2143" s="13" t="s">
        <v>76</v>
      </c>
      <c r="AY2143" s="232" t="s">
        <v>182</v>
      </c>
    </row>
    <row r="2144" spans="2:51" s="14" customFormat="1">
      <c r="B2144" s="233"/>
      <c r="C2144" s="234"/>
      <c r="D2144" s="223" t="s">
        <v>191</v>
      </c>
      <c r="E2144" s="235" t="s">
        <v>1</v>
      </c>
      <c r="F2144" s="236" t="s">
        <v>548</v>
      </c>
      <c r="G2144" s="234"/>
      <c r="H2144" s="237">
        <v>733.077</v>
      </c>
      <c r="I2144" s="238"/>
      <c r="J2144" s="234"/>
      <c r="K2144" s="234"/>
      <c r="L2144" s="239"/>
      <c r="M2144" s="240"/>
      <c r="N2144" s="241"/>
      <c r="O2144" s="241"/>
      <c r="P2144" s="241"/>
      <c r="Q2144" s="241"/>
      <c r="R2144" s="241"/>
      <c r="S2144" s="241"/>
      <c r="T2144" s="242"/>
      <c r="AT2144" s="243" t="s">
        <v>191</v>
      </c>
      <c r="AU2144" s="243" t="s">
        <v>85</v>
      </c>
      <c r="AV2144" s="14" t="s">
        <v>195</v>
      </c>
      <c r="AW2144" s="14" t="s">
        <v>32</v>
      </c>
      <c r="AX2144" s="14" t="s">
        <v>76</v>
      </c>
      <c r="AY2144" s="243" t="s">
        <v>182</v>
      </c>
    </row>
    <row r="2145" spans="1:65" s="15" customFormat="1">
      <c r="B2145" s="244"/>
      <c r="C2145" s="245"/>
      <c r="D2145" s="223" t="s">
        <v>191</v>
      </c>
      <c r="E2145" s="246" t="s">
        <v>1</v>
      </c>
      <c r="F2145" s="247" t="s">
        <v>202</v>
      </c>
      <c r="G2145" s="245"/>
      <c r="H2145" s="248">
        <v>1153.5960000000002</v>
      </c>
      <c r="I2145" s="249"/>
      <c r="J2145" s="245"/>
      <c r="K2145" s="245"/>
      <c r="L2145" s="250"/>
      <c r="M2145" s="251"/>
      <c r="N2145" s="252"/>
      <c r="O2145" s="252"/>
      <c r="P2145" s="252"/>
      <c r="Q2145" s="252"/>
      <c r="R2145" s="252"/>
      <c r="S2145" s="252"/>
      <c r="T2145" s="253"/>
      <c r="AT2145" s="254" t="s">
        <v>191</v>
      </c>
      <c r="AU2145" s="254" t="s">
        <v>85</v>
      </c>
      <c r="AV2145" s="15" t="s">
        <v>189</v>
      </c>
      <c r="AW2145" s="15" t="s">
        <v>32</v>
      </c>
      <c r="AX2145" s="15" t="s">
        <v>83</v>
      </c>
      <c r="AY2145" s="254" t="s">
        <v>182</v>
      </c>
    </row>
    <row r="2146" spans="1:65" s="2" customFormat="1" ht="16.5" customHeight="1">
      <c r="A2146" s="34"/>
      <c r="B2146" s="35"/>
      <c r="C2146" s="208" t="s">
        <v>3300</v>
      </c>
      <c r="D2146" s="208" t="s">
        <v>184</v>
      </c>
      <c r="E2146" s="209" t="s">
        <v>3301</v>
      </c>
      <c r="F2146" s="210" t="s">
        <v>3302</v>
      </c>
      <c r="G2146" s="211" t="s">
        <v>331</v>
      </c>
      <c r="H2146" s="212">
        <v>396.46100000000001</v>
      </c>
      <c r="I2146" s="213"/>
      <c r="J2146" s="214">
        <f>ROUND(I2146*H2146,2)</f>
        <v>0</v>
      </c>
      <c r="K2146" s="210" t="s">
        <v>1</v>
      </c>
      <c r="L2146" s="39"/>
      <c r="M2146" s="215" t="s">
        <v>1</v>
      </c>
      <c r="N2146" s="216" t="s">
        <v>41</v>
      </c>
      <c r="O2146" s="71"/>
      <c r="P2146" s="217">
        <f>O2146*H2146</f>
        <v>0</v>
      </c>
      <c r="Q2146" s="217">
        <v>3.3E-4</v>
      </c>
      <c r="R2146" s="217">
        <f>Q2146*H2146</f>
        <v>0.13083212999999999</v>
      </c>
      <c r="S2146" s="217">
        <v>0</v>
      </c>
      <c r="T2146" s="218">
        <f>S2146*H2146</f>
        <v>0</v>
      </c>
      <c r="U2146" s="34"/>
      <c r="V2146" s="34"/>
      <c r="W2146" s="34"/>
      <c r="X2146" s="34"/>
      <c r="Y2146" s="34"/>
      <c r="Z2146" s="34"/>
      <c r="AA2146" s="34"/>
      <c r="AB2146" s="34"/>
      <c r="AC2146" s="34"/>
      <c r="AD2146" s="34"/>
      <c r="AE2146" s="34"/>
      <c r="AR2146" s="219" t="s">
        <v>275</v>
      </c>
      <c r="AT2146" s="219" t="s">
        <v>184</v>
      </c>
      <c r="AU2146" s="219" t="s">
        <v>85</v>
      </c>
      <c r="AY2146" s="17" t="s">
        <v>182</v>
      </c>
      <c r="BE2146" s="220">
        <f>IF(N2146="základní",J2146,0)</f>
        <v>0</v>
      </c>
      <c r="BF2146" s="220">
        <f>IF(N2146="snížená",J2146,0)</f>
        <v>0</v>
      </c>
      <c r="BG2146" s="220">
        <f>IF(N2146="zákl. přenesená",J2146,0)</f>
        <v>0</v>
      </c>
      <c r="BH2146" s="220">
        <f>IF(N2146="sníž. přenesená",J2146,0)</f>
        <v>0</v>
      </c>
      <c r="BI2146" s="220">
        <f>IF(N2146="nulová",J2146,0)</f>
        <v>0</v>
      </c>
      <c r="BJ2146" s="17" t="s">
        <v>83</v>
      </c>
      <c r="BK2146" s="220">
        <f>ROUND(I2146*H2146,2)</f>
        <v>0</v>
      </c>
      <c r="BL2146" s="17" t="s">
        <v>275</v>
      </c>
      <c r="BM2146" s="219" t="s">
        <v>3303</v>
      </c>
    </row>
    <row r="2147" spans="1:65" s="13" customFormat="1">
      <c r="B2147" s="221"/>
      <c r="C2147" s="222"/>
      <c r="D2147" s="223" t="s">
        <v>191</v>
      </c>
      <c r="E2147" s="224" t="s">
        <v>1</v>
      </c>
      <c r="F2147" s="225" t="s">
        <v>3259</v>
      </c>
      <c r="G2147" s="222"/>
      <c r="H2147" s="226">
        <v>98.944000000000003</v>
      </c>
      <c r="I2147" s="227"/>
      <c r="J2147" s="222"/>
      <c r="K2147" s="222"/>
      <c r="L2147" s="228"/>
      <c r="M2147" s="229"/>
      <c r="N2147" s="230"/>
      <c r="O2147" s="230"/>
      <c r="P2147" s="230"/>
      <c r="Q2147" s="230"/>
      <c r="R2147" s="230"/>
      <c r="S2147" s="230"/>
      <c r="T2147" s="231"/>
      <c r="AT2147" s="232" t="s">
        <v>191</v>
      </c>
      <c r="AU2147" s="232" t="s">
        <v>85</v>
      </c>
      <c r="AV2147" s="13" t="s">
        <v>85</v>
      </c>
      <c r="AW2147" s="13" t="s">
        <v>32</v>
      </c>
      <c r="AX2147" s="13" t="s">
        <v>76</v>
      </c>
      <c r="AY2147" s="232" t="s">
        <v>182</v>
      </c>
    </row>
    <row r="2148" spans="1:65" s="14" customFormat="1">
      <c r="B2148" s="233"/>
      <c r="C2148" s="234"/>
      <c r="D2148" s="223" t="s">
        <v>191</v>
      </c>
      <c r="E2148" s="235" t="s">
        <v>1</v>
      </c>
      <c r="F2148" s="236" t="s">
        <v>825</v>
      </c>
      <c r="G2148" s="234"/>
      <c r="H2148" s="237">
        <v>98.944000000000003</v>
      </c>
      <c r="I2148" s="238"/>
      <c r="J2148" s="234"/>
      <c r="K2148" s="234"/>
      <c r="L2148" s="239"/>
      <c r="M2148" s="240"/>
      <c r="N2148" s="241"/>
      <c r="O2148" s="241"/>
      <c r="P2148" s="241"/>
      <c r="Q2148" s="241"/>
      <c r="R2148" s="241"/>
      <c r="S2148" s="241"/>
      <c r="T2148" s="242"/>
      <c r="AT2148" s="243" t="s">
        <v>191</v>
      </c>
      <c r="AU2148" s="243" t="s">
        <v>85</v>
      </c>
      <c r="AV2148" s="14" t="s">
        <v>195</v>
      </c>
      <c r="AW2148" s="14" t="s">
        <v>32</v>
      </c>
      <c r="AX2148" s="14" t="s">
        <v>76</v>
      </c>
      <c r="AY2148" s="243" t="s">
        <v>182</v>
      </c>
    </row>
    <row r="2149" spans="1:65" s="13" customFormat="1" ht="22.5">
      <c r="B2149" s="221"/>
      <c r="C2149" s="222"/>
      <c r="D2149" s="223" t="s">
        <v>191</v>
      </c>
      <c r="E2149" s="224" t="s">
        <v>1</v>
      </c>
      <c r="F2149" s="225" t="s">
        <v>3260</v>
      </c>
      <c r="G2149" s="222"/>
      <c r="H2149" s="226">
        <v>177.16399999999999</v>
      </c>
      <c r="I2149" s="227"/>
      <c r="J2149" s="222"/>
      <c r="K2149" s="222"/>
      <c r="L2149" s="228"/>
      <c r="M2149" s="229"/>
      <c r="N2149" s="230"/>
      <c r="O2149" s="230"/>
      <c r="P2149" s="230"/>
      <c r="Q2149" s="230"/>
      <c r="R2149" s="230"/>
      <c r="S2149" s="230"/>
      <c r="T2149" s="231"/>
      <c r="AT2149" s="232" t="s">
        <v>191</v>
      </c>
      <c r="AU2149" s="232" t="s">
        <v>85</v>
      </c>
      <c r="AV2149" s="13" t="s">
        <v>85</v>
      </c>
      <c r="AW2149" s="13" t="s">
        <v>32</v>
      </c>
      <c r="AX2149" s="13" t="s">
        <v>76</v>
      </c>
      <c r="AY2149" s="232" t="s">
        <v>182</v>
      </c>
    </row>
    <row r="2150" spans="1:65" s="13" customFormat="1">
      <c r="B2150" s="221"/>
      <c r="C2150" s="222"/>
      <c r="D2150" s="223" t="s">
        <v>191</v>
      </c>
      <c r="E2150" s="224" t="s">
        <v>1</v>
      </c>
      <c r="F2150" s="225" t="s">
        <v>3261</v>
      </c>
      <c r="G2150" s="222"/>
      <c r="H2150" s="226">
        <v>77.489999999999995</v>
      </c>
      <c r="I2150" s="227"/>
      <c r="J2150" s="222"/>
      <c r="K2150" s="222"/>
      <c r="L2150" s="228"/>
      <c r="M2150" s="229"/>
      <c r="N2150" s="230"/>
      <c r="O2150" s="230"/>
      <c r="P2150" s="230"/>
      <c r="Q2150" s="230"/>
      <c r="R2150" s="230"/>
      <c r="S2150" s="230"/>
      <c r="T2150" s="231"/>
      <c r="AT2150" s="232" t="s">
        <v>191</v>
      </c>
      <c r="AU2150" s="232" t="s">
        <v>85</v>
      </c>
      <c r="AV2150" s="13" t="s">
        <v>85</v>
      </c>
      <c r="AW2150" s="13" t="s">
        <v>32</v>
      </c>
      <c r="AX2150" s="13" t="s">
        <v>76</v>
      </c>
      <c r="AY2150" s="232" t="s">
        <v>182</v>
      </c>
    </row>
    <row r="2151" spans="1:65" s="13" customFormat="1" ht="22.5">
      <c r="B2151" s="221"/>
      <c r="C2151" s="222"/>
      <c r="D2151" s="223" t="s">
        <v>191</v>
      </c>
      <c r="E2151" s="224" t="s">
        <v>1</v>
      </c>
      <c r="F2151" s="225" t="s">
        <v>3262</v>
      </c>
      <c r="G2151" s="222"/>
      <c r="H2151" s="226">
        <v>-42.081000000000003</v>
      </c>
      <c r="I2151" s="227"/>
      <c r="J2151" s="222"/>
      <c r="K2151" s="222"/>
      <c r="L2151" s="228"/>
      <c r="M2151" s="229"/>
      <c r="N2151" s="230"/>
      <c r="O2151" s="230"/>
      <c r="P2151" s="230"/>
      <c r="Q2151" s="230"/>
      <c r="R2151" s="230"/>
      <c r="S2151" s="230"/>
      <c r="T2151" s="231"/>
      <c r="AT2151" s="232" t="s">
        <v>191</v>
      </c>
      <c r="AU2151" s="232" t="s">
        <v>85</v>
      </c>
      <c r="AV2151" s="13" t="s">
        <v>85</v>
      </c>
      <c r="AW2151" s="13" t="s">
        <v>32</v>
      </c>
      <c r="AX2151" s="13" t="s">
        <v>76</v>
      </c>
      <c r="AY2151" s="232" t="s">
        <v>182</v>
      </c>
    </row>
    <row r="2152" spans="1:65" s="14" customFormat="1">
      <c r="B2152" s="233"/>
      <c r="C2152" s="234"/>
      <c r="D2152" s="223" t="s">
        <v>191</v>
      </c>
      <c r="E2152" s="235" t="s">
        <v>1</v>
      </c>
      <c r="F2152" s="236" t="s">
        <v>546</v>
      </c>
      <c r="G2152" s="234"/>
      <c r="H2152" s="237">
        <v>212.57299999999998</v>
      </c>
      <c r="I2152" s="238"/>
      <c r="J2152" s="234"/>
      <c r="K2152" s="234"/>
      <c r="L2152" s="239"/>
      <c r="M2152" s="240"/>
      <c r="N2152" s="241"/>
      <c r="O2152" s="241"/>
      <c r="P2152" s="241"/>
      <c r="Q2152" s="241"/>
      <c r="R2152" s="241"/>
      <c r="S2152" s="241"/>
      <c r="T2152" s="242"/>
      <c r="AT2152" s="243" t="s">
        <v>191</v>
      </c>
      <c r="AU2152" s="243" t="s">
        <v>85</v>
      </c>
      <c r="AV2152" s="14" t="s">
        <v>195</v>
      </c>
      <c r="AW2152" s="14" t="s">
        <v>32</v>
      </c>
      <c r="AX2152" s="14" t="s">
        <v>76</v>
      </c>
      <c r="AY2152" s="243" t="s">
        <v>182</v>
      </c>
    </row>
    <row r="2153" spans="1:65" s="13" customFormat="1">
      <c r="B2153" s="221"/>
      <c r="C2153" s="222"/>
      <c r="D2153" s="223" t="s">
        <v>191</v>
      </c>
      <c r="E2153" s="224" t="s">
        <v>1</v>
      </c>
      <c r="F2153" s="225" t="s">
        <v>821</v>
      </c>
      <c r="G2153" s="222"/>
      <c r="H2153" s="226">
        <v>84.944000000000003</v>
      </c>
      <c r="I2153" s="227"/>
      <c r="J2153" s="222"/>
      <c r="K2153" s="222"/>
      <c r="L2153" s="228"/>
      <c r="M2153" s="229"/>
      <c r="N2153" s="230"/>
      <c r="O2153" s="230"/>
      <c r="P2153" s="230"/>
      <c r="Q2153" s="230"/>
      <c r="R2153" s="230"/>
      <c r="S2153" s="230"/>
      <c r="T2153" s="231"/>
      <c r="AT2153" s="232" t="s">
        <v>191</v>
      </c>
      <c r="AU2153" s="232" t="s">
        <v>85</v>
      </c>
      <c r="AV2153" s="13" t="s">
        <v>85</v>
      </c>
      <c r="AW2153" s="13" t="s">
        <v>32</v>
      </c>
      <c r="AX2153" s="13" t="s">
        <v>76</v>
      </c>
      <c r="AY2153" s="232" t="s">
        <v>182</v>
      </c>
    </row>
    <row r="2154" spans="1:65" s="14" customFormat="1">
      <c r="B2154" s="233"/>
      <c r="C2154" s="234"/>
      <c r="D2154" s="223" t="s">
        <v>191</v>
      </c>
      <c r="E2154" s="235" t="s">
        <v>1</v>
      </c>
      <c r="F2154" s="236" t="s">
        <v>822</v>
      </c>
      <c r="G2154" s="234"/>
      <c r="H2154" s="237">
        <v>84.944000000000003</v>
      </c>
      <c r="I2154" s="238"/>
      <c r="J2154" s="234"/>
      <c r="K2154" s="234"/>
      <c r="L2154" s="239"/>
      <c r="M2154" s="240"/>
      <c r="N2154" s="241"/>
      <c r="O2154" s="241"/>
      <c r="P2154" s="241"/>
      <c r="Q2154" s="241"/>
      <c r="R2154" s="241"/>
      <c r="S2154" s="241"/>
      <c r="T2154" s="242"/>
      <c r="AT2154" s="243" t="s">
        <v>191</v>
      </c>
      <c r="AU2154" s="243" t="s">
        <v>85</v>
      </c>
      <c r="AV2154" s="14" t="s">
        <v>195</v>
      </c>
      <c r="AW2154" s="14" t="s">
        <v>32</v>
      </c>
      <c r="AX2154" s="14" t="s">
        <v>76</v>
      </c>
      <c r="AY2154" s="243" t="s">
        <v>182</v>
      </c>
    </row>
    <row r="2155" spans="1:65" s="15" customFormat="1">
      <c r="B2155" s="244"/>
      <c r="C2155" s="245"/>
      <c r="D2155" s="223" t="s">
        <v>191</v>
      </c>
      <c r="E2155" s="246" t="s">
        <v>1</v>
      </c>
      <c r="F2155" s="247" t="s">
        <v>202</v>
      </c>
      <c r="G2155" s="245"/>
      <c r="H2155" s="248">
        <v>396.46100000000001</v>
      </c>
      <c r="I2155" s="249"/>
      <c r="J2155" s="245"/>
      <c r="K2155" s="245"/>
      <c r="L2155" s="250"/>
      <c r="M2155" s="251"/>
      <c r="N2155" s="252"/>
      <c r="O2155" s="252"/>
      <c r="P2155" s="252"/>
      <c r="Q2155" s="252"/>
      <c r="R2155" s="252"/>
      <c r="S2155" s="252"/>
      <c r="T2155" s="253"/>
      <c r="AT2155" s="254" t="s">
        <v>191</v>
      </c>
      <c r="AU2155" s="254" t="s">
        <v>85</v>
      </c>
      <c r="AV2155" s="15" t="s">
        <v>189</v>
      </c>
      <c r="AW2155" s="15" t="s">
        <v>32</v>
      </c>
      <c r="AX2155" s="15" t="s">
        <v>83</v>
      </c>
      <c r="AY2155" s="254" t="s">
        <v>182</v>
      </c>
    </row>
    <row r="2156" spans="1:65" s="12" customFormat="1" ht="25.9" customHeight="1">
      <c r="B2156" s="192"/>
      <c r="C2156" s="193"/>
      <c r="D2156" s="194" t="s">
        <v>75</v>
      </c>
      <c r="E2156" s="195" t="s">
        <v>309</v>
      </c>
      <c r="F2156" s="195" t="s">
        <v>3304</v>
      </c>
      <c r="G2156" s="193"/>
      <c r="H2156" s="193"/>
      <c r="I2156" s="196"/>
      <c r="J2156" s="197">
        <f>BK2156</f>
        <v>0</v>
      </c>
      <c r="K2156" s="193"/>
      <c r="L2156" s="198"/>
      <c r="M2156" s="199"/>
      <c r="N2156" s="200"/>
      <c r="O2156" s="200"/>
      <c r="P2156" s="201">
        <f>P2157</f>
        <v>0</v>
      </c>
      <c r="Q2156" s="200"/>
      <c r="R2156" s="201">
        <f>R2157</f>
        <v>0</v>
      </c>
      <c r="S2156" s="200"/>
      <c r="T2156" s="202">
        <f>T2157</f>
        <v>0</v>
      </c>
      <c r="AR2156" s="203" t="s">
        <v>195</v>
      </c>
      <c r="AT2156" s="204" t="s">
        <v>75</v>
      </c>
      <c r="AU2156" s="204" t="s">
        <v>76</v>
      </c>
      <c r="AY2156" s="203" t="s">
        <v>182</v>
      </c>
      <c r="BK2156" s="205">
        <f>BK2157</f>
        <v>0</v>
      </c>
    </row>
    <row r="2157" spans="1:65" s="12" customFormat="1" ht="22.9" customHeight="1">
      <c r="B2157" s="192"/>
      <c r="C2157" s="193"/>
      <c r="D2157" s="194" t="s">
        <v>75</v>
      </c>
      <c r="E2157" s="206" t="s">
        <v>3305</v>
      </c>
      <c r="F2157" s="206" t="s">
        <v>3306</v>
      </c>
      <c r="G2157" s="193"/>
      <c r="H2157" s="193"/>
      <c r="I2157" s="196"/>
      <c r="J2157" s="207">
        <f>BK2157</f>
        <v>0</v>
      </c>
      <c r="K2157" s="193"/>
      <c r="L2157" s="198"/>
      <c r="M2157" s="199"/>
      <c r="N2157" s="200"/>
      <c r="O2157" s="200"/>
      <c r="P2157" s="201">
        <f>P2158</f>
        <v>0</v>
      </c>
      <c r="Q2157" s="200"/>
      <c r="R2157" s="201">
        <f>R2158</f>
        <v>0</v>
      </c>
      <c r="S2157" s="200"/>
      <c r="T2157" s="202">
        <f>T2158</f>
        <v>0</v>
      </c>
      <c r="AR2157" s="203" t="s">
        <v>195</v>
      </c>
      <c r="AT2157" s="204" t="s">
        <v>75</v>
      </c>
      <c r="AU2157" s="204" t="s">
        <v>83</v>
      </c>
      <c r="AY2157" s="203" t="s">
        <v>182</v>
      </c>
      <c r="BK2157" s="205">
        <f>BK2158</f>
        <v>0</v>
      </c>
    </row>
    <row r="2158" spans="1:65" s="2" customFormat="1" ht="16.5" customHeight="1">
      <c r="A2158" s="34"/>
      <c r="B2158" s="35"/>
      <c r="C2158" s="208" t="s">
        <v>3307</v>
      </c>
      <c r="D2158" s="208" t="s">
        <v>184</v>
      </c>
      <c r="E2158" s="209" t="s">
        <v>3308</v>
      </c>
      <c r="F2158" s="210" t="s">
        <v>3309</v>
      </c>
      <c r="G2158" s="211" t="s">
        <v>2450</v>
      </c>
      <c r="H2158" s="212">
        <v>1</v>
      </c>
      <c r="I2158" s="213"/>
      <c r="J2158" s="214">
        <f>ROUND(I2158*H2158,2)</f>
        <v>0</v>
      </c>
      <c r="K2158" s="210" t="s">
        <v>1</v>
      </c>
      <c r="L2158" s="39"/>
      <c r="M2158" s="215" t="s">
        <v>1</v>
      </c>
      <c r="N2158" s="216" t="s">
        <v>41</v>
      </c>
      <c r="O2158" s="71"/>
      <c r="P2158" s="217">
        <f>O2158*H2158</f>
        <v>0</v>
      </c>
      <c r="Q2158" s="217">
        <v>0</v>
      </c>
      <c r="R2158" s="217">
        <f>Q2158*H2158</f>
        <v>0</v>
      </c>
      <c r="S2158" s="217">
        <v>0</v>
      </c>
      <c r="T2158" s="218">
        <f>S2158*H2158</f>
        <v>0</v>
      </c>
      <c r="U2158" s="34"/>
      <c r="V2158" s="34"/>
      <c r="W2158" s="34"/>
      <c r="X2158" s="34"/>
      <c r="Y2158" s="34"/>
      <c r="Z2158" s="34"/>
      <c r="AA2158" s="34"/>
      <c r="AB2158" s="34"/>
      <c r="AC2158" s="34"/>
      <c r="AD2158" s="34"/>
      <c r="AE2158" s="34"/>
      <c r="AR2158" s="219" t="s">
        <v>621</v>
      </c>
      <c r="AT2158" s="219" t="s">
        <v>184</v>
      </c>
      <c r="AU2158" s="219" t="s">
        <v>85</v>
      </c>
      <c r="AY2158" s="17" t="s">
        <v>182</v>
      </c>
      <c r="BE2158" s="220">
        <f>IF(N2158="základní",J2158,0)</f>
        <v>0</v>
      </c>
      <c r="BF2158" s="220">
        <f>IF(N2158="snížená",J2158,0)</f>
        <v>0</v>
      </c>
      <c r="BG2158" s="220">
        <f>IF(N2158="zákl. přenesená",J2158,0)</f>
        <v>0</v>
      </c>
      <c r="BH2158" s="220">
        <f>IF(N2158="sníž. přenesená",J2158,0)</f>
        <v>0</v>
      </c>
      <c r="BI2158" s="220">
        <f>IF(N2158="nulová",J2158,0)</f>
        <v>0</v>
      </c>
      <c r="BJ2158" s="17" t="s">
        <v>83</v>
      </c>
      <c r="BK2158" s="220">
        <f>ROUND(I2158*H2158,2)</f>
        <v>0</v>
      </c>
      <c r="BL2158" s="17" t="s">
        <v>621</v>
      </c>
      <c r="BM2158" s="219" t="s">
        <v>3310</v>
      </c>
    </row>
    <row r="2159" spans="1:65" s="12" customFormat="1" ht="25.9" customHeight="1">
      <c r="B2159" s="192"/>
      <c r="C2159" s="193"/>
      <c r="D2159" s="194" t="s">
        <v>75</v>
      </c>
      <c r="E2159" s="195" t="s">
        <v>118</v>
      </c>
      <c r="F2159" s="195" t="s">
        <v>119</v>
      </c>
      <c r="G2159" s="193"/>
      <c r="H2159" s="193"/>
      <c r="I2159" s="196"/>
      <c r="J2159" s="197">
        <f>BK2159</f>
        <v>0</v>
      </c>
      <c r="K2159" s="193"/>
      <c r="L2159" s="198"/>
      <c r="M2159" s="199"/>
      <c r="N2159" s="200"/>
      <c r="O2159" s="200"/>
      <c r="P2159" s="201">
        <f>P2160</f>
        <v>0</v>
      </c>
      <c r="Q2159" s="200"/>
      <c r="R2159" s="201">
        <f>R2160</f>
        <v>0</v>
      </c>
      <c r="S2159" s="200"/>
      <c r="T2159" s="202">
        <f>T2160</f>
        <v>0</v>
      </c>
      <c r="AR2159" s="203" t="s">
        <v>215</v>
      </c>
      <c r="AT2159" s="204" t="s">
        <v>75</v>
      </c>
      <c r="AU2159" s="204" t="s">
        <v>76</v>
      </c>
      <c r="AY2159" s="203" t="s">
        <v>182</v>
      </c>
      <c r="BK2159" s="205">
        <f>BK2160</f>
        <v>0</v>
      </c>
    </row>
    <row r="2160" spans="1:65" s="12" customFormat="1" ht="22.9" customHeight="1">
      <c r="B2160" s="192"/>
      <c r="C2160" s="193"/>
      <c r="D2160" s="194" t="s">
        <v>75</v>
      </c>
      <c r="E2160" s="206" t="s">
        <v>3311</v>
      </c>
      <c r="F2160" s="206" t="s">
        <v>3312</v>
      </c>
      <c r="G2160" s="193"/>
      <c r="H2160" s="193"/>
      <c r="I2160" s="196"/>
      <c r="J2160" s="207">
        <f>BK2160</f>
        <v>0</v>
      </c>
      <c r="K2160" s="193"/>
      <c r="L2160" s="198"/>
      <c r="M2160" s="199"/>
      <c r="N2160" s="200"/>
      <c r="O2160" s="200"/>
      <c r="P2160" s="201">
        <f>P2161</f>
        <v>0</v>
      </c>
      <c r="Q2160" s="200"/>
      <c r="R2160" s="201">
        <f>R2161</f>
        <v>0</v>
      </c>
      <c r="S2160" s="200"/>
      <c r="T2160" s="202">
        <f>T2161</f>
        <v>0</v>
      </c>
      <c r="AR2160" s="203" t="s">
        <v>215</v>
      </c>
      <c r="AT2160" s="204" t="s">
        <v>75</v>
      </c>
      <c r="AU2160" s="204" t="s">
        <v>83</v>
      </c>
      <c r="AY2160" s="203" t="s">
        <v>182</v>
      </c>
      <c r="BK2160" s="205">
        <f>BK2161</f>
        <v>0</v>
      </c>
    </row>
    <row r="2161" spans="1:65" s="2" customFormat="1" ht="16.5" customHeight="1">
      <c r="A2161" s="34"/>
      <c r="B2161" s="35"/>
      <c r="C2161" s="208" t="s">
        <v>3313</v>
      </c>
      <c r="D2161" s="208" t="s">
        <v>184</v>
      </c>
      <c r="E2161" s="209" t="s">
        <v>3314</v>
      </c>
      <c r="F2161" s="210" t="s">
        <v>3315</v>
      </c>
      <c r="G2161" s="211" t="s">
        <v>3316</v>
      </c>
      <c r="H2161" s="212">
        <v>1</v>
      </c>
      <c r="I2161" s="213"/>
      <c r="J2161" s="214">
        <f>ROUND(I2161*H2161,2)</f>
        <v>0</v>
      </c>
      <c r="K2161" s="210" t="s">
        <v>188</v>
      </c>
      <c r="L2161" s="39"/>
      <c r="M2161" s="265" t="s">
        <v>1</v>
      </c>
      <c r="N2161" s="266" t="s">
        <v>41</v>
      </c>
      <c r="O2161" s="267"/>
      <c r="P2161" s="268">
        <f>O2161*H2161</f>
        <v>0</v>
      </c>
      <c r="Q2161" s="268">
        <v>0</v>
      </c>
      <c r="R2161" s="268">
        <f>Q2161*H2161</f>
        <v>0</v>
      </c>
      <c r="S2161" s="268">
        <v>0</v>
      </c>
      <c r="T2161" s="269">
        <f>S2161*H2161</f>
        <v>0</v>
      </c>
      <c r="U2161" s="34"/>
      <c r="V2161" s="34"/>
      <c r="W2161" s="34"/>
      <c r="X2161" s="34"/>
      <c r="Y2161" s="34"/>
      <c r="Z2161" s="34"/>
      <c r="AA2161" s="34"/>
      <c r="AB2161" s="34"/>
      <c r="AC2161" s="34"/>
      <c r="AD2161" s="34"/>
      <c r="AE2161" s="34"/>
      <c r="AR2161" s="219" t="s">
        <v>3317</v>
      </c>
      <c r="AT2161" s="219" t="s">
        <v>184</v>
      </c>
      <c r="AU2161" s="219" t="s">
        <v>85</v>
      </c>
      <c r="AY2161" s="17" t="s">
        <v>182</v>
      </c>
      <c r="BE2161" s="220">
        <f>IF(N2161="základní",J2161,0)</f>
        <v>0</v>
      </c>
      <c r="BF2161" s="220">
        <f>IF(N2161="snížená",J2161,0)</f>
        <v>0</v>
      </c>
      <c r="BG2161" s="220">
        <f>IF(N2161="zákl. přenesená",J2161,0)</f>
        <v>0</v>
      </c>
      <c r="BH2161" s="220">
        <f>IF(N2161="sníž. přenesená",J2161,0)</f>
        <v>0</v>
      </c>
      <c r="BI2161" s="220">
        <f>IF(N2161="nulová",J2161,0)</f>
        <v>0</v>
      </c>
      <c r="BJ2161" s="17" t="s">
        <v>83</v>
      </c>
      <c r="BK2161" s="220">
        <f>ROUND(I2161*H2161,2)</f>
        <v>0</v>
      </c>
      <c r="BL2161" s="17" t="s">
        <v>3317</v>
      </c>
      <c r="BM2161" s="219" t="s">
        <v>3318</v>
      </c>
    </row>
    <row r="2162" spans="1:65" s="2" customFormat="1" ht="6.95" customHeight="1">
      <c r="A2162" s="34"/>
      <c r="B2162" s="54"/>
      <c r="C2162" s="55"/>
      <c r="D2162" s="55"/>
      <c r="E2162" s="55"/>
      <c r="F2162" s="55"/>
      <c r="G2162" s="55"/>
      <c r="H2162" s="55"/>
      <c r="I2162" s="158"/>
      <c r="J2162" s="55"/>
      <c r="K2162" s="55"/>
      <c r="L2162" s="39"/>
      <c r="M2162" s="34"/>
      <c r="O2162" s="34"/>
      <c r="P2162" s="34"/>
      <c r="Q2162" s="34"/>
      <c r="R2162" s="34"/>
      <c r="S2162" s="34"/>
      <c r="T2162" s="34"/>
      <c r="U2162" s="34"/>
      <c r="V2162" s="34"/>
      <c r="W2162" s="34"/>
      <c r="X2162" s="34"/>
      <c r="Y2162" s="34"/>
      <c r="Z2162" s="34"/>
      <c r="AA2162" s="34"/>
      <c r="AB2162" s="34"/>
      <c r="AC2162" s="34"/>
      <c r="AD2162" s="34"/>
      <c r="AE2162" s="34"/>
    </row>
  </sheetData>
  <sheetProtection password="EA0A" sheet="1" objects="1" scenarios="1" formatColumns="0" formatRows="0" autoFilter="0"/>
  <autoFilter ref="C155:K2161"/>
  <mergeCells count="12">
    <mergeCell ref="E148:H148"/>
    <mergeCell ref="L2:V2"/>
    <mergeCell ref="E85:H85"/>
    <mergeCell ref="E87:H87"/>
    <mergeCell ref="E89:H89"/>
    <mergeCell ref="E144:H144"/>
    <mergeCell ref="E146:H14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93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85</v>
      </c>
    </row>
    <row r="4" spans="1:46" s="1" customFormat="1" ht="24.95" customHeight="1">
      <c r="B4" s="20"/>
      <c r="D4" s="119" t="s">
        <v>121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19" t="str">
        <f>'Rekapitulace stavby'!K6</f>
        <v>Rekonstrukce hrádku - hlavní budova - ZMĚNA 2019</v>
      </c>
      <c r="F7" s="320"/>
      <c r="G7" s="320"/>
      <c r="H7" s="320"/>
      <c r="I7" s="115"/>
      <c r="L7" s="20"/>
    </row>
    <row r="8" spans="1:46" s="1" customFormat="1" ht="12" customHeight="1">
      <c r="B8" s="20"/>
      <c r="D8" s="121" t="s">
        <v>122</v>
      </c>
      <c r="I8" s="115"/>
      <c r="L8" s="20"/>
    </row>
    <row r="9" spans="1:46" s="2" customFormat="1" ht="16.5" customHeight="1">
      <c r="A9" s="34"/>
      <c r="B9" s="39"/>
      <c r="C9" s="34"/>
      <c r="D9" s="34"/>
      <c r="E9" s="319" t="s">
        <v>123</v>
      </c>
      <c r="F9" s="321"/>
      <c r="G9" s="321"/>
      <c r="H9" s="32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124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2" t="s">
        <v>3319</v>
      </c>
      <c r="F11" s="321"/>
      <c r="G11" s="321"/>
      <c r="H11" s="32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 t="str">
        <f>'Rekapitulace stavby'!AN8</f>
        <v>14.1.2020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3320</v>
      </c>
      <c r="F17" s="34"/>
      <c r="G17" s="34"/>
      <c r="H17" s="34"/>
      <c r="I17" s="123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28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3" t="str">
        <f>'Rekapitulace stavby'!E14</f>
        <v>Vyplň údaj</v>
      </c>
      <c r="F20" s="324"/>
      <c r="G20" s="324"/>
      <c r="H20" s="324"/>
      <c r="I20" s="123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30</v>
      </c>
      <c r="E22" s="34"/>
      <c r="F22" s="34"/>
      <c r="G22" s="34"/>
      <c r="H22" s="34"/>
      <c r="I22" s="123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3321</v>
      </c>
      <c r="F23" s="34"/>
      <c r="G23" s="34"/>
      <c r="H23" s="34"/>
      <c r="I23" s="123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33</v>
      </c>
      <c r="E25" s="34"/>
      <c r="F25" s="34"/>
      <c r="G25" s="34"/>
      <c r="H25" s="34"/>
      <c r="I25" s="123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23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5" t="s">
        <v>1</v>
      </c>
      <c r="F29" s="325"/>
      <c r="G29" s="325"/>
      <c r="H29" s="32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36</v>
      </c>
      <c r="E32" s="34"/>
      <c r="F32" s="34"/>
      <c r="G32" s="34"/>
      <c r="H32" s="34"/>
      <c r="I32" s="122"/>
      <c r="J32" s="132">
        <f>ROUND(J122,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38</v>
      </c>
      <c r="G34" s="34"/>
      <c r="H34" s="34"/>
      <c r="I34" s="134" t="s">
        <v>37</v>
      </c>
      <c r="J34" s="133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40</v>
      </c>
      <c r="E35" s="121" t="s">
        <v>41</v>
      </c>
      <c r="F35" s="136">
        <f>ROUND((SUM(BE122:BE125)),  2)</f>
        <v>0</v>
      </c>
      <c r="G35" s="34"/>
      <c r="H35" s="34"/>
      <c r="I35" s="137">
        <v>0.21</v>
      </c>
      <c r="J35" s="136">
        <f>ROUND(((SUM(BE122:BE125))*I35),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42</v>
      </c>
      <c r="F36" s="136">
        <f>ROUND((SUM(BF122:BF125)),  2)</f>
        <v>0</v>
      </c>
      <c r="G36" s="34"/>
      <c r="H36" s="34"/>
      <c r="I36" s="137">
        <v>0.15</v>
      </c>
      <c r="J36" s="136">
        <f>ROUND(((SUM(BF122:BF125))*I36),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43</v>
      </c>
      <c r="F37" s="136">
        <f>ROUND((SUM(BG122:BG125)),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44</v>
      </c>
      <c r="F38" s="136">
        <f>ROUND((SUM(BH122:BH125)),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45</v>
      </c>
      <c r="F39" s="136">
        <f>ROUND((SUM(BI122:BI125)),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46</v>
      </c>
      <c r="E41" s="140"/>
      <c r="F41" s="140"/>
      <c r="G41" s="141" t="s">
        <v>47</v>
      </c>
      <c r="H41" s="142" t="s">
        <v>48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49</v>
      </c>
      <c r="E50" s="147"/>
      <c r="F50" s="147"/>
      <c r="G50" s="146" t="s">
        <v>50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51</v>
      </c>
      <c r="E61" s="150"/>
      <c r="F61" s="151" t="s">
        <v>52</v>
      </c>
      <c r="G61" s="149" t="s">
        <v>51</v>
      </c>
      <c r="H61" s="150"/>
      <c r="I61" s="152"/>
      <c r="J61" s="153" t="s">
        <v>52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53</v>
      </c>
      <c r="E65" s="154"/>
      <c r="F65" s="154"/>
      <c r="G65" s="146" t="s">
        <v>54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51</v>
      </c>
      <c r="E76" s="150"/>
      <c r="F76" s="151" t="s">
        <v>52</v>
      </c>
      <c r="G76" s="149" t="s">
        <v>51</v>
      </c>
      <c r="H76" s="150"/>
      <c r="I76" s="152"/>
      <c r="J76" s="153" t="s">
        <v>52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7" t="str">
        <f>E7</f>
        <v>Rekonstrukce hrádku - hlavní budova - ZMĚNA 2019</v>
      </c>
      <c r="F85" s="318"/>
      <c r="G85" s="318"/>
      <c r="H85" s="318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122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7" t="s">
        <v>123</v>
      </c>
      <c r="F87" s="316"/>
      <c r="G87" s="316"/>
      <c r="H87" s="31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124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10" t="str">
        <f>E11</f>
        <v>část ÚT - F.1.4.a - Zařízení pro vytápění staveb</v>
      </c>
      <c r="F89" s="316"/>
      <c r="G89" s="316"/>
      <c r="H89" s="316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Varnsdorf č.p.1726</v>
      </c>
      <c r="G91" s="36"/>
      <c r="H91" s="36"/>
      <c r="I91" s="123" t="s">
        <v>22</v>
      </c>
      <c r="J91" s="66" t="str">
        <f>IF(J14="","",J14)</f>
        <v>14.1.2020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40.15" customHeight="1">
      <c r="A93" s="34"/>
      <c r="B93" s="35"/>
      <c r="C93" s="29" t="s">
        <v>24</v>
      </c>
      <c r="D93" s="36"/>
      <c r="E93" s="36"/>
      <c r="F93" s="27" t="str">
        <f>E17</f>
        <v>Město Varnsdorf</v>
      </c>
      <c r="G93" s="36"/>
      <c r="H93" s="36"/>
      <c r="I93" s="123" t="s">
        <v>30</v>
      </c>
      <c r="J93" s="32" t="str">
        <f>E23</f>
        <v>V a M, spol. s r.o., Matoušova 21, Liberec III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123" t="s">
        <v>33</v>
      </c>
      <c r="J94" s="32" t="str">
        <f>E26</f>
        <v>Ing. Jaroslav Šíma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127</v>
      </c>
      <c r="D96" s="163"/>
      <c r="E96" s="163"/>
      <c r="F96" s="163"/>
      <c r="G96" s="163"/>
      <c r="H96" s="163"/>
      <c r="I96" s="164"/>
      <c r="J96" s="165" t="s">
        <v>128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129</v>
      </c>
      <c r="D98" s="36"/>
      <c r="E98" s="36"/>
      <c r="F98" s="36"/>
      <c r="G98" s="36"/>
      <c r="H98" s="36"/>
      <c r="I98" s="122"/>
      <c r="J98" s="84">
        <f>J122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130</v>
      </c>
    </row>
    <row r="99" spans="1:47" s="9" customFormat="1" ht="24.95" customHeight="1">
      <c r="B99" s="167"/>
      <c r="C99" s="168"/>
      <c r="D99" s="169" t="s">
        <v>144</v>
      </c>
      <c r="E99" s="170"/>
      <c r="F99" s="170"/>
      <c r="G99" s="170"/>
      <c r="H99" s="170"/>
      <c r="I99" s="171"/>
      <c r="J99" s="172">
        <f>J123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3322</v>
      </c>
      <c r="E100" s="176"/>
      <c r="F100" s="176"/>
      <c r="G100" s="176"/>
      <c r="H100" s="176"/>
      <c r="I100" s="177"/>
      <c r="J100" s="178">
        <f>J124</f>
        <v>0</v>
      </c>
      <c r="K100" s="104"/>
      <c r="L100" s="179"/>
    </row>
    <row r="101" spans="1:47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122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47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158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47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161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24.95" customHeight="1">
      <c r="A107" s="34"/>
      <c r="B107" s="35"/>
      <c r="C107" s="23" t="s">
        <v>167</v>
      </c>
      <c r="D107" s="36"/>
      <c r="E107" s="36"/>
      <c r="F107" s="36"/>
      <c r="G107" s="36"/>
      <c r="H107" s="36"/>
      <c r="I107" s="122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6.5" customHeight="1">
      <c r="A110" s="34"/>
      <c r="B110" s="35"/>
      <c r="C110" s="36"/>
      <c r="D110" s="36"/>
      <c r="E110" s="317" t="str">
        <f>E7</f>
        <v>Rekonstrukce hrádku - hlavní budova - ZMĚNA 2019</v>
      </c>
      <c r="F110" s="318"/>
      <c r="G110" s="318"/>
      <c r="H110" s="318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1" customFormat="1" ht="12" customHeight="1">
      <c r="B111" s="21"/>
      <c r="C111" s="29" t="s">
        <v>122</v>
      </c>
      <c r="D111" s="22"/>
      <c r="E111" s="22"/>
      <c r="F111" s="22"/>
      <c r="G111" s="22"/>
      <c r="H111" s="22"/>
      <c r="I111" s="115"/>
      <c r="J111" s="22"/>
      <c r="K111" s="22"/>
      <c r="L111" s="20"/>
    </row>
    <row r="112" spans="1:47" s="2" customFormat="1" ht="16.5" customHeight="1">
      <c r="A112" s="34"/>
      <c r="B112" s="35"/>
      <c r="C112" s="36"/>
      <c r="D112" s="36"/>
      <c r="E112" s="317" t="s">
        <v>123</v>
      </c>
      <c r="F112" s="316"/>
      <c r="G112" s="316"/>
      <c r="H112" s="31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124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10" t="str">
        <f>E11</f>
        <v>část ÚT - F.1.4.a - Zařízení pro vytápění staveb</v>
      </c>
      <c r="F114" s="316"/>
      <c r="G114" s="316"/>
      <c r="H114" s="31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F14</f>
        <v>Varnsdorf č.p.1726</v>
      </c>
      <c r="G116" s="36"/>
      <c r="H116" s="36"/>
      <c r="I116" s="123" t="s">
        <v>22</v>
      </c>
      <c r="J116" s="66" t="str">
        <f>IF(J14="","",J14)</f>
        <v>14.1.2020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40.15" customHeight="1">
      <c r="A118" s="34"/>
      <c r="B118" s="35"/>
      <c r="C118" s="29" t="s">
        <v>24</v>
      </c>
      <c r="D118" s="36"/>
      <c r="E118" s="36"/>
      <c r="F118" s="27" t="str">
        <f>E17</f>
        <v>Město Varnsdorf</v>
      </c>
      <c r="G118" s="36"/>
      <c r="H118" s="36"/>
      <c r="I118" s="123" t="s">
        <v>30</v>
      </c>
      <c r="J118" s="32" t="str">
        <f>E23</f>
        <v>V a M, spol. s r.o., Matoušova 21, Liberec III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28</v>
      </c>
      <c r="D119" s="36"/>
      <c r="E119" s="36"/>
      <c r="F119" s="27" t="str">
        <f>IF(E20="","",E20)</f>
        <v>Vyplň údaj</v>
      </c>
      <c r="G119" s="36"/>
      <c r="H119" s="36"/>
      <c r="I119" s="123" t="s">
        <v>33</v>
      </c>
      <c r="J119" s="32" t="str">
        <f>E26</f>
        <v>Ing. Jaroslav Šíma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80"/>
      <c r="B121" s="181"/>
      <c r="C121" s="182" t="s">
        <v>168</v>
      </c>
      <c r="D121" s="183" t="s">
        <v>61</v>
      </c>
      <c r="E121" s="183" t="s">
        <v>57</v>
      </c>
      <c r="F121" s="183" t="s">
        <v>58</v>
      </c>
      <c r="G121" s="183" t="s">
        <v>169</v>
      </c>
      <c r="H121" s="183" t="s">
        <v>170</v>
      </c>
      <c r="I121" s="184" t="s">
        <v>171</v>
      </c>
      <c r="J121" s="183" t="s">
        <v>128</v>
      </c>
      <c r="K121" s="185" t="s">
        <v>172</v>
      </c>
      <c r="L121" s="186"/>
      <c r="M121" s="75" t="s">
        <v>1</v>
      </c>
      <c r="N121" s="76" t="s">
        <v>40</v>
      </c>
      <c r="O121" s="76" t="s">
        <v>173</v>
      </c>
      <c r="P121" s="76" t="s">
        <v>174</v>
      </c>
      <c r="Q121" s="76" t="s">
        <v>175</v>
      </c>
      <c r="R121" s="76" t="s">
        <v>176</v>
      </c>
      <c r="S121" s="76" t="s">
        <v>177</v>
      </c>
      <c r="T121" s="77" t="s">
        <v>178</v>
      </c>
      <c r="U121" s="180"/>
      <c r="V121" s="180"/>
      <c r="W121" s="180"/>
      <c r="X121" s="180"/>
      <c r="Y121" s="180"/>
      <c r="Z121" s="180"/>
      <c r="AA121" s="180"/>
      <c r="AB121" s="180"/>
      <c r="AC121" s="180"/>
      <c r="AD121" s="180"/>
      <c r="AE121" s="180"/>
    </row>
    <row r="122" spans="1:65" s="2" customFormat="1" ht="22.9" customHeight="1">
      <c r="A122" s="34"/>
      <c r="B122" s="35"/>
      <c r="C122" s="82" t="s">
        <v>179</v>
      </c>
      <c r="D122" s="36"/>
      <c r="E122" s="36"/>
      <c r="F122" s="36"/>
      <c r="G122" s="36"/>
      <c r="H122" s="36"/>
      <c r="I122" s="122"/>
      <c r="J122" s="187">
        <f>BK122</f>
        <v>0</v>
      </c>
      <c r="K122" s="36"/>
      <c r="L122" s="39"/>
      <c r="M122" s="78"/>
      <c r="N122" s="188"/>
      <c r="O122" s="79"/>
      <c r="P122" s="189">
        <f>P123</f>
        <v>0</v>
      </c>
      <c r="Q122" s="79"/>
      <c r="R122" s="189">
        <f>R123</f>
        <v>0.26362000000000002</v>
      </c>
      <c r="S122" s="79"/>
      <c r="T122" s="190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75</v>
      </c>
      <c r="AU122" s="17" t="s">
        <v>130</v>
      </c>
      <c r="BK122" s="191">
        <f>BK123</f>
        <v>0</v>
      </c>
    </row>
    <row r="123" spans="1:65" s="12" customFormat="1" ht="25.9" customHeight="1">
      <c r="B123" s="192"/>
      <c r="C123" s="193"/>
      <c r="D123" s="194" t="s">
        <v>75</v>
      </c>
      <c r="E123" s="195" t="s">
        <v>1724</v>
      </c>
      <c r="F123" s="195" t="s">
        <v>1725</v>
      </c>
      <c r="G123" s="193"/>
      <c r="H123" s="193"/>
      <c r="I123" s="196"/>
      <c r="J123" s="197">
        <f>BK123</f>
        <v>0</v>
      </c>
      <c r="K123" s="193"/>
      <c r="L123" s="198"/>
      <c r="M123" s="199"/>
      <c r="N123" s="200"/>
      <c r="O123" s="200"/>
      <c r="P123" s="201">
        <f>P124</f>
        <v>0</v>
      </c>
      <c r="Q123" s="200"/>
      <c r="R123" s="201">
        <f>R124</f>
        <v>0.26362000000000002</v>
      </c>
      <c r="S123" s="200"/>
      <c r="T123" s="202">
        <f>T124</f>
        <v>0</v>
      </c>
      <c r="AR123" s="203" t="s">
        <v>85</v>
      </c>
      <c r="AT123" s="204" t="s">
        <v>75</v>
      </c>
      <c r="AU123" s="204" t="s">
        <v>76</v>
      </c>
      <c r="AY123" s="203" t="s">
        <v>182</v>
      </c>
      <c r="BK123" s="205">
        <f>BK124</f>
        <v>0</v>
      </c>
    </row>
    <row r="124" spans="1:65" s="12" customFormat="1" ht="22.9" customHeight="1">
      <c r="B124" s="192"/>
      <c r="C124" s="193"/>
      <c r="D124" s="194" t="s">
        <v>75</v>
      </c>
      <c r="E124" s="206" t="s">
        <v>3323</v>
      </c>
      <c r="F124" s="206" t="s">
        <v>3324</v>
      </c>
      <c r="G124" s="193"/>
      <c r="H124" s="193"/>
      <c r="I124" s="196"/>
      <c r="J124" s="207">
        <f>BK124</f>
        <v>0</v>
      </c>
      <c r="K124" s="193"/>
      <c r="L124" s="198"/>
      <c r="M124" s="199"/>
      <c r="N124" s="200"/>
      <c r="O124" s="200"/>
      <c r="P124" s="201">
        <f>P125</f>
        <v>0</v>
      </c>
      <c r="Q124" s="200"/>
      <c r="R124" s="201">
        <f>R125</f>
        <v>0.26362000000000002</v>
      </c>
      <c r="S124" s="200"/>
      <c r="T124" s="202">
        <f>T125</f>
        <v>0</v>
      </c>
      <c r="AR124" s="203" t="s">
        <v>85</v>
      </c>
      <c r="AT124" s="204" t="s">
        <v>75</v>
      </c>
      <c r="AU124" s="204" t="s">
        <v>83</v>
      </c>
      <c r="AY124" s="203" t="s">
        <v>182</v>
      </c>
      <c r="BK124" s="205">
        <f>BK125</f>
        <v>0</v>
      </c>
    </row>
    <row r="125" spans="1:65" s="2" customFormat="1" ht="16.5" customHeight="1">
      <c r="A125" s="34"/>
      <c r="B125" s="35"/>
      <c r="C125" s="208" t="s">
        <v>83</v>
      </c>
      <c r="D125" s="208" t="s">
        <v>184</v>
      </c>
      <c r="E125" s="209" t="s">
        <v>230</v>
      </c>
      <c r="F125" s="210" t="s">
        <v>3325</v>
      </c>
      <c r="G125" s="211" t="s">
        <v>3326</v>
      </c>
      <c r="H125" s="212">
        <v>1</v>
      </c>
      <c r="I125" s="213"/>
      <c r="J125" s="214">
        <f>ROUND(I125*H125,2)</f>
        <v>0</v>
      </c>
      <c r="K125" s="210" t="s">
        <v>1</v>
      </c>
      <c r="L125" s="39"/>
      <c r="M125" s="265" t="s">
        <v>1</v>
      </c>
      <c r="N125" s="266" t="s">
        <v>41</v>
      </c>
      <c r="O125" s="267"/>
      <c r="P125" s="268">
        <f>O125*H125</f>
        <v>0</v>
      </c>
      <c r="Q125" s="268">
        <v>0.26362000000000002</v>
      </c>
      <c r="R125" s="268">
        <f>Q125*H125</f>
        <v>0.26362000000000002</v>
      </c>
      <c r="S125" s="268">
        <v>0</v>
      </c>
      <c r="T125" s="26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9" t="s">
        <v>275</v>
      </c>
      <c r="AT125" s="219" t="s">
        <v>184</v>
      </c>
      <c r="AU125" s="219" t="s">
        <v>85</v>
      </c>
      <c r="AY125" s="17" t="s">
        <v>182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7" t="s">
        <v>83</v>
      </c>
      <c r="BK125" s="220">
        <f>ROUND(I125*H125,2)</f>
        <v>0</v>
      </c>
      <c r="BL125" s="17" t="s">
        <v>275</v>
      </c>
      <c r="BM125" s="219" t="s">
        <v>3327</v>
      </c>
    </row>
    <row r="126" spans="1:65" s="2" customFormat="1" ht="6.95" customHeight="1">
      <c r="A126" s="34"/>
      <c r="B126" s="54"/>
      <c r="C126" s="55"/>
      <c r="D126" s="55"/>
      <c r="E126" s="55"/>
      <c r="F126" s="55"/>
      <c r="G126" s="55"/>
      <c r="H126" s="55"/>
      <c r="I126" s="158"/>
      <c r="J126" s="55"/>
      <c r="K126" s="55"/>
      <c r="L126" s="39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sheetProtection password="EA0A" sheet="1" objects="1" scenarios="1" formatColumns="0" formatRows="0" autoFilter="0"/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96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85</v>
      </c>
    </row>
    <row r="4" spans="1:46" s="1" customFormat="1" ht="24.95" customHeight="1">
      <c r="B4" s="20"/>
      <c r="D4" s="119" t="s">
        <v>121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19" t="str">
        <f>'Rekapitulace stavby'!K6</f>
        <v>Rekonstrukce hrádku - hlavní budova - ZMĚNA 2019</v>
      </c>
      <c r="F7" s="320"/>
      <c r="G7" s="320"/>
      <c r="H7" s="320"/>
      <c r="I7" s="115"/>
      <c r="L7" s="20"/>
    </row>
    <row r="8" spans="1:46" s="1" customFormat="1" ht="12" customHeight="1">
      <c r="B8" s="20"/>
      <c r="D8" s="121" t="s">
        <v>122</v>
      </c>
      <c r="I8" s="115"/>
      <c r="L8" s="20"/>
    </row>
    <row r="9" spans="1:46" s="2" customFormat="1" ht="16.5" customHeight="1">
      <c r="A9" s="34"/>
      <c r="B9" s="39"/>
      <c r="C9" s="34"/>
      <c r="D9" s="34"/>
      <c r="E9" s="319" t="s">
        <v>123</v>
      </c>
      <c r="F9" s="321"/>
      <c r="G9" s="321"/>
      <c r="H9" s="32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124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2" t="s">
        <v>3328</v>
      </c>
      <c r="F11" s="321"/>
      <c r="G11" s="321"/>
      <c r="H11" s="32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 t="str">
        <f>'Rekapitulace stavby'!AN8</f>
        <v>14.1.2020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3320</v>
      </c>
      <c r="F17" s="34"/>
      <c r="G17" s="34"/>
      <c r="H17" s="34"/>
      <c r="I17" s="123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28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3" t="str">
        <f>'Rekapitulace stavby'!E14</f>
        <v>Vyplň údaj</v>
      </c>
      <c r="F20" s="324"/>
      <c r="G20" s="324"/>
      <c r="H20" s="324"/>
      <c r="I20" s="123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30</v>
      </c>
      <c r="E22" s="34"/>
      <c r="F22" s="34"/>
      <c r="G22" s="34"/>
      <c r="H22" s="34"/>
      <c r="I22" s="123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3321</v>
      </c>
      <c r="F23" s="34"/>
      <c r="G23" s="34"/>
      <c r="H23" s="34"/>
      <c r="I23" s="123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33</v>
      </c>
      <c r="E25" s="34"/>
      <c r="F25" s="34"/>
      <c r="G25" s="34"/>
      <c r="H25" s="34"/>
      <c r="I25" s="123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23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5" t="s">
        <v>1</v>
      </c>
      <c r="F29" s="325"/>
      <c r="G29" s="325"/>
      <c r="H29" s="32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36</v>
      </c>
      <c r="E32" s="34"/>
      <c r="F32" s="34"/>
      <c r="G32" s="34"/>
      <c r="H32" s="34"/>
      <c r="I32" s="122"/>
      <c r="J32" s="132">
        <f>ROUND(J122,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38</v>
      </c>
      <c r="G34" s="34"/>
      <c r="H34" s="34"/>
      <c r="I34" s="134" t="s">
        <v>37</v>
      </c>
      <c r="J34" s="133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40</v>
      </c>
      <c r="E35" s="121" t="s">
        <v>41</v>
      </c>
      <c r="F35" s="136">
        <f>ROUND((SUM(BE122:BE125)),  2)</f>
        <v>0</v>
      </c>
      <c r="G35" s="34"/>
      <c r="H35" s="34"/>
      <c r="I35" s="137">
        <v>0.21</v>
      </c>
      <c r="J35" s="136">
        <f>ROUND(((SUM(BE122:BE125))*I35),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42</v>
      </c>
      <c r="F36" s="136">
        <f>ROUND((SUM(BF122:BF125)),  2)</f>
        <v>0</v>
      </c>
      <c r="G36" s="34"/>
      <c r="H36" s="34"/>
      <c r="I36" s="137">
        <v>0.15</v>
      </c>
      <c r="J36" s="136">
        <f>ROUND(((SUM(BF122:BF125))*I36),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43</v>
      </c>
      <c r="F37" s="136">
        <f>ROUND((SUM(BG122:BG125)),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44</v>
      </c>
      <c r="F38" s="136">
        <f>ROUND((SUM(BH122:BH125)),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45</v>
      </c>
      <c r="F39" s="136">
        <f>ROUND((SUM(BI122:BI125)),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46</v>
      </c>
      <c r="E41" s="140"/>
      <c r="F41" s="140"/>
      <c r="G41" s="141" t="s">
        <v>47</v>
      </c>
      <c r="H41" s="142" t="s">
        <v>48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49</v>
      </c>
      <c r="E50" s="147"/>
      <c r="F50" s="147"/>
      <c r="G50" s="146" t="s">
        <v>50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51</v>
      </c>
      <c r="E61" s="150"/>
      <c r="F61" s="151" t="s">
        <v>52</v>
      </c>
      <c r="G61" s="149" t="s">
        <v>51</v>
      </c>
      <c r="H61" s="150"/>
      <c r="I61" s="152"/>
      <c r="J61" s="153" t="s">
        <v>52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53</v>
      </c>
      <c r="E65" s="154"/>
      <c r="F65" s="154"/>
      <c r="G65" s="146" t="s">
        <v>54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51</v>
      </c>
      <c r="E76" s="150"/>
      <c r="F76" s="151" t="s">
        <v>52</v>
      </c>
      <c r="G76" s="149" t="s">
        <v>51</v>
      </c>
      <c r="H76" s="150"/>
      <c r="I76" s="152"/>
      <c r="J76" s="153" t="s">
        <v>52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7" t="str">
        <f>E7</f>
        <v>Rekonstrukce hrádku - hlavní budova - ZMĚNA 2019</v>
      </c>
      <c r="F85" s="318"/>
      <c r="G85" s="318"/>
      <c r="H85" s="318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122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7" t="s">
        <v>123</v>
      </c>
      <c r="F87" s="316"/>
      <c r="G87" s="316"/>
      <c r="H87" s="31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124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10" t="str">
        <f>E11</f>
        <v>část VZT - F.1.4.c - Zařízení vzduchotechniky</v>
      </c>
      <c r="F89" s="316"/>
      <c r="G89" s="316"/>
      <c r="H89" s="316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Varnsdorf č.p.1726</v>
      </c>
      <c r="G91" s="36"/>
      <c r="H91" s="36"/>
      <c r="I91" s="123" t="s">
        <v>22</v>
      </c>
      <c r="J91" s="66" t="str">
        <f>IF(J14="","",J14)</f>
        <v>14.1.2020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40.15" customHeight="1">
      <c r="A93" s="34"/>
      <c r="B93" s="35"/>
      <c r="C93" s="29" t="s">
        <v>24</v>
      </c>
      <c r="D93" s="36"/>
      <c r="E93" s="36"/>
      <c r="F93" s="27" t="str">
        <f>E17</f>
        <v>Město Varnsdorf</v>
      </c>
      <c r="G93" s="36"/>
      <c r="H93" s="36"/>
      <c r="I93" s="123" t="s">
        <v>30</v>
      </c>
      <c r="J93" s="32" t="str">
        <f>E23</f>
        <v>V a M, spol. s r.o., Matoušova 21, Liberec III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123" t="s">
        <v>33</v>
      </c>
      <c r="J94" s="32" t="str">
        <f>E26</f>
        <v>Ing. Jaroslav Šíma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127</v>
      </c>
      <c r="D96" s="163"/>
      <c r="E96" s="163"/>
      <c r="F96" s="163"/>
      <c r="G96" s="163"/>
      <c r="H96" s="163"/>
      <c r="I96" s="164"/>
      <c r="J96" s="165" t="s">
        <v>128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129</v>
      </c>
      <c r="D98" s="36"/>
      <c r="E98" s="36"/>
      <c r="F98" s="36"/>
      <c r="G98" s="36"/>
      <c r="H98" s="36"/>
      <c r="I98" s="122"/>
      <c r="J98" s="84">
        <f>J122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130</v>
      </c>
    </row>
    <row r="99" spans="1:47" s="9" customFormat="1" ht="24.95" customHeight="1">
      <c r="B99" s="167"/>
      <c r="C99" s="168"/>
      <c r="D99" s="169" t="s">
        <v>144</v>
      </c>
      <c r="E99" s="170"/>
      <c r="F99" s="170"/>
      <c r="G99" s="170"/>
      <c r="H99" s="170"/>
      <c r="I99" s="171"/>
      <c r="J99" s="172">
        <f>J123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3329</v>
      </c>
      <c r="E100" s="176"/>
      <c r="F100" s="176"/>
      <c r="G100" s="176"/>
      <c r="H100" s="176"/>
      <c r="I100" s="177"/>
      <c r="J100" s="178">
        <f>J124</f>
        <v>0</v>
      </c>
      <c r="K100" s="104"/>
      <c r="L100" s="179"/>
    </row>
    <row r="101" spans="1:47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122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47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158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47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161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24.95" customHeight="1">
      <c r="A107" s="34"/>
      <c r="B107" s="35"/>
      <c r="C107" s="23" t="s">
        <v>167</v>
      </c>
      <c r="D107" s="36"/>
      <c r="E107" s="36"/>
      <c r="F107" s="36"/>
      <c r="G107" s="36"/>
      <c r="H107" s="36"/>
      <c r="I107" s="122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6.5" customHeight="1">
      <c r="A110" s="34"/>
      <c r="B110" s="35"/>
      <c r="C110" s="36"/>
      <c r="D110" s="36"/>
      <c r="E110" s="317" t="str">
        <f>E7</f>
        <v>Rekonstrukce hrádku - hlavní budova - ZMĚNA 2019</v>
      </c>
      <c r="F110" s="318"/>
      <c r="G110" s="318"/>
      <c r="H110" s="318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1" customFormat="1" ht="12" customHeight="1">
      <c r="B111" s="21"/>
      <c r="C111" s="29" t="s">
        <v>122</v>
      </c>
      <c r="D111" s="22"/>
      <c r="E111" s="22"/>
      <c r="F111" s="22"/>
      <c r="G111" s="22"/>
      <c r="H111" s="22"/>
      <c r="I111" s="115"/>
      <c r="J111" s="22"/>
      <c r="K111" s="22"/>
      <c r="L111" s="20"/>
    </row>
    <row r="112" spans="1:47" s="2" customFormat="1" ht="16.5" customHeight="1">
      <c r="A112" s="34"/>
      <c r="B112" s="35"/>
      <c r="C112" s="36"/>
      <c r="D112" s="36"/>
      <c r="E112" s="317" t="s">
        <v>123</v>
      </c>
      <c r="F112" s="316"/>
      <c r="G112" s="316"/>
      <c r="H112" s="31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124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10" t="str">
        <f>E11</f>
        <v>část VZT - F.1.4.c - Zařízení vzduchotechniky</v>
      </c>
      <c r="F114" s="316"/>
      <c r="G114" s="316"/>
      <c r="H114" s="31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F14</f>
        <v>Varnsdorf č.p.1726</v>
      </c>
      <c r="G116" s="36"/>
      <c r="H116" s="36"/>
      <c r="I116" s="123" t="s">
        <v>22</v>
      </c>
      <c r="J116" s="66" t="str">
        <f>IF(J14="","",J14)</f>
        <v>14.1.2020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40.15" customHeight="1">
      <c r="A118" s="34"/>
      <c r="B118" s="35"/>
      <c r="C118" s="29" t="s">
        <v>24</v>
      </c>
      <c r="D118" s="36"/>
      <c r="E118" s="36"/>
      <c r="F118" s="27" t="str">
        <f>E17</f>
        <v>Město Varnsdorf</v>
      </c>
      <c r="G118" s="36"/>
      <c r="H118" s="36"/>
      <c r="I118" s="123" t="s">
        <v>30</v>
      </c>
      <c r="J118" s="32" t="str">
        <f>E23</f>
        <v>V a M, spol. s r.o., Matoušova 21, Liberec III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28</v>
      </c>
      <c r="D119" s="36"/>
      <c r="E119" s="36"/>
      <c r="F119" s="27" t="str">
        <f>IF(E20="","",E20)</f>
        <v>Vyplň údaj</v>
      </c>
      <c r="G119" s="36"/>
      <c r="H119" s="36"/>
      <c r="I119" s="123" t="s">
        <v>33</v>
      </c>
      <c r="J119" s="32" t="str">
        <f>E26</f>
        <v>Ing. Jaroslav Šíma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80"/>
      <c r="B121" s="181"/>
      <c r="C121" s="182" t="s">
        <v>168</v>
      </c>
      <c r="D121" s="183" t="s">
        <v>61</v>
      </c>
      <c r="E121" s="183" t="s">
        <v>57</v>
      </c>
      <c r="F121" s="183" t="s">
        <v>58</v>
      </c>
      <c r="G121" s="183" t="s">
        <v>169</v>
      </c>
      <c r="H121" s="183" t="s">
        <v>170</v>
      </c>
      <c r="I121" s="184" t="s">
        <v>171</v>
      </c>
      <c r="J121" s="183" t="s">
        <v>128</v>
      </c>
      <c r="K121" s="185" t="s">
        <v>172</v>
      </c>
      <c r="L121" s="186"/>
      <c r="M121" s="75" t="s">
        <v>1</v>
      </c>
      <c r="N121" s="76" t="s">
        <v>40</v>
      </c>
      <c r="O121" s="76" t="s">
        <v>173</v>
      </c>
      <c r="P121" s="76" t="s">
        <v>174</v>
      </c>
      <c r="Q121" s="76" t="s">
        <v>175</v>
      </c>
      <c r="R121" s="76" t="s">
        <v>176</v>
      </c>
      <c r="S121" s="76" t="s">
        <v>177</v>
      </c>
      <c r="T121" s="77" t="s">
        <v>178</v>
      </c>
      <c r="U121" s="180"/>
      <c r="V121" s="180"/>
      <c r="W121" s="180"/>
      <c r="X121" s="180"/>
      <c r="Y121" s="180"/>
      <c r="Z121" s="180"/>
      <c r="AA121" s="180"/>
      <c r="AB121" s="180"/>
      <c r="AC121" s="180"/>
      <c r="AD121" s="180"/>
      <c r="AE121" s="180"/>
    </row>
    <row r="122" spans="1:65" s="2" customFormat="1" ht="22.9" customHeight="1">
      <c r="A122" s="34"/>
      <c r="B122" s="35"/>
      <c r="C122" s="82" t="s">
        <v>179</v>
      </c>
      <c r="D122" s="36"/>
      <c r="E122" s="36"/>
      <c r="F122" s="36"/>
      <c r="G122" s="36"/>
      <c r="H122" s="36"/>
      <c r="I122" s="122"/>
      <c r="J122" s="187">
        <f>BK122</f>
        <v>0</v>
      </c>
      <c r="K122" s="36"/>
      <c r="L122" s="39"/>
      <c r="M122" s="78"/>
      <c r="N122" s="188"/>
      <c r="O122" s="79"/>
      <c r="P122" s="189">
        <f>P123</f>
        <v>0</v>
      </c>
      <c r="Q122" s="79"/>
      <c r="R122" s="189">
        <f>R123</f>
        <v>0</v>
      </c>
      <c r="S122" s="79"/>
      <c r="T122" s="190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75</v>
      </c>
      <c r="AU122" s="17" t="s">
        <v>130</v>
      </c>
      <c r="BK122" s="191">
        <f>BK123</f>
        <v>0</v>
      </c>
    </row>
    <row r="123" spans="1:65" s="12" customFormat="1" ht="25.9" customHeight="1">
      <c r="B123" s="192"/>
      <c r="C123" s="193"/>
      <c r="D123" s="194" t="s">
        <v>75</v>
      </c>
      <c r="E123" s="195" t="s">
        <v>1724</v>
      </c>
      <c r="F123" s="195" t="s">
        <v>1725</v>
      </c>
      <c r="G123" s="193"/>
      <c r="H123" s="193"/>
      <c r="I123" s="196"/>
      <c r="J123" s="197">
        <f>BK123</f>
        <v>0</v>
      </c>
      <c r="K123" s="193"/>
      <c r="L123" s="198"/>
      <c r="M123" s="199"/>
      <c r="N123" s="200"/>
      <c r="O123" s="200"/>
      <c r="P123" s="201">
        <f>P124</f>
        <v>0</v>
      </c>
      <c r="Q123" s="200"/>
      <c r="R123" s="201">
        <f>R124</f>
        <v>0</v>
      </c>
      <c r="S123" s="200"/>
      <c r="T123" s="202">
        <f>T124</f>
        <v>0</v>
      </c>
      <c r="AR123" s="203" t="s">
        <v>85</v>
      </c>
      <c r="AT123" s="204" t="s">
        <v>75</v>
      </c>
      <c r="AU123" s="204" t="s">
        <v>76</v>
      </c>
      <c r="AY123" s="203" t="s">
        <v>182</v>
      </c>
      <c r="BK123" s="205">
        <f>BK124</f>
        <v>0</v>
      </c>
    </row>
    <row r="124" spans="1:65" s="12" customFormat="1" ht="22.9" customHeight="1">
      <c r="B124" s="192"/>
      <c r="C124" s="193"/>
      <c r="D124" s="194" t="s">
        <v>75</v>
      </c>
      <c r="E124" s="206" t="s">
        <v>3330</v>
      </c>
      <c r="F124" s="206" t="s">
        <v>3331</v>
      </c>
      <c r="G124" s="193"/>
      <c r="H124" s="193"/>
      <c r="I124" s="196"/>
      <c r="J124" s="207">
        <f>BK124</f>
        <v>0</v>
      </c>
      <c r="K124" s="193"/>
      <c r="L124" s="198"/>
      <c r="M124" s="199"/>
      <c r="N124" s="200"/>
      <c r="O124" s="200"/>
      <c r="P124" s="201">
        <f>P125</f>
        <v>0</v>
      </c>
      <c r="Q124" s="200"/>
      <c r="R124" s="201">
        <f>R125</f>
        <v>0</v>
      </c>
      <c r="S124" s="200"/>
      <c r="T124" s="202">
        <f>T125</f>
        <v>0</v>
      </c>
      <c r="AR124" s="203" t="s">
        <v>85</v>
      </c>
      <c r="AT124" s="204" t="s">
        <v>75</v>
      </c>
      <c r="AU124" s="204" t="s">
        <v>83</v>
      </c>
      <c r="AY124" s="203" t="s">
        <v>182</v>
      </c>
      <c r="BK124" s="205">
        <f>BK125</f>
        <v>0</v>
      </c>
    </row>
    <row r="125" spans="1:65" s="2" customFormat="1" ht="16.5" customHeight="1">
      <c r="A125" s="34"/>
      <c r="B125" s="35"/>
      <c r="C125" s="208" t="s">
        <v>83</v>
      </c>
      <c r="D125" s="208" t="s">
        <v>184</v>
      </c>
      <c r="E125" s="209" t="s">
        <v>679</v>
      </c>
      <c r="F125" s="210" t="s">
        <v>3332</v>
      </c>
      <c r="G125" s="211" t="s">
        <v>3326</v>
      </c>
      <c r="H125" s="212">
        <v>1</v>
      </c>
      <c r="I125" s="213"/>
      <c r="J125" s="214">
        <f>ROUND(I125*H125,2)</f>
        <v>0</v>
      </c>
      <c r="K125" s="210" t="s">
        <v>1</v>
      </c>
      <c r="L125" s="39"/>
      <c r="M125" s="265" t="s">
        <v>1</v>
      </c>
      <c r="N125" s="266" t="s">
        <v>41</v>
      </c>
      <c r="O125" s="267"/>
      <c r="P125" s="268">
        <f>O125*H125</f>
        <v>0</v>
      </c>
      <c r="Q125" s="268">
        <v>0</v>
      </c>
      <c r="R125" s="268">
        <f>Q125*H125</f>
        <v>0</v>
      </c>
      <c r="S125" s="268">
        <v>0</v>
      </c>
      <c r="T125" s="26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9" t="s">
        <v>275</v>
      </c>
      <c r="AT125" s="219" t="s">
        <v>184</v>
      </c>
      <c r="AU125" s="219" t="s">
        <v>85</v>
      </c>
      <c r="AY125" s="17" t="s">
        <v>182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7" t="s">
        <v>83</v>
      </c>
      <c r="BK125" s="220">
        <f>ROUND(I125*H125,2)</f>
        <v>0</v>
      </c>
      <c r="BL125" s="17" t="s">
        <v>275</v>
      </c>
      <c r="BM125" s="219" t="s">
        <v>3333</v>
      </c>
    </row>
    <row r="126" spans="1:65" s="2" customFormat="1" ht="6.95" customHeight="1">
      <c r="A126" s="34"/>
      <c r="B126" s="54"/>
      <c r="C126" s="55"/>
      <c r="D126" s="55"/>
      <c r="E126" s="55"/>
      <c r="F126" s="55"/>
      <c r="G126" s="55"/>
      <c r="H126" s="55"/>
      <c r="I126" s="158"/>
      <c r="J126" s="55"/>
      <c r="K126" s="55"/>
      <c r="L126" s="39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sheetProtection password="EA0A" sheet="1" objects="1" scenarios="1" formatColumns="0" formatRows="0" autoFilter="0"/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99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85</v>
      </c>
    </row>
    <row r="4" spans="1:46" s="1" customFormat="1" ht="24.95" customHeight="1">
      <c r="B4" s="20"/>
      <c r="D4" s="119" t="s">
        <v>121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19" t="str">
        <f>'Rekapitulace stavby'!K6</f>
        <v>Rekonstrukce hrádku - hlavní budova - ZMĚNA 2019</v>
      </c>
      <c r="F7" s="320"/>
      <c r="G7" s="320"/>
      <c r="H7" s="320"/>
      <c r="I7" s="115"/>
      <c r="L7" s="20"/>
    </row>
    <row r="8" spans="1:46" s="1" customFormat="1" ht="12" customHeight="1">
      <c r="B8" s="20"/>
      <c r="D8" s="121" t="s">
        <v>122</v>
      </c>
      <c r="I8" s="115"/>
      <c r="L8" s="20"/>
    </row>
    <row r="9" spans="1:46" s="2" customFormat="1" ht="16.5" customHeight="1">
      <c r="A9" s="34"/>
      <c r="B9" s="39"/>
      <c r="C9" s="34"/>
      <c r="D9" s="34"/>
      <c r="E9" s="319" t="s">
        <v>123</v>
      </c>
      <c r="F9" s="321"/>
      <c r="G9" s="321"/>
      <c r="H9" s="32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124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2" t="s">
        <v>3334</v>
      </c>
      <c r="F11" s="321"/>
      <c r="G11" s="321"/>
      <c r="H11" s="32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 t="str">
        <f>'Rekapitulace stavby'!AN8</f>
        <v>14.1.2020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3320</v>
      </c>
      <c r="F17" s="34"/>
      <c r="G17" s="34"/>
      <c r="H17" s="34"/>
      <c r="I17" s="123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28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3" t="str">
        <f>'Rekapitulace stavby'!E14</f>
        <v>Vyplň údaj</v>
      </c>
      <c r="F20" s="324"/>
      <c r="G20" s="324"/>
      <c r="H20" s="324"/>
      <c r="I20" s="123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30</v>
      </c>
      <c r="E22" s="34"/>
      <c r="F22" s="34"/>
      <c r="G22" s="34"/>
      <c r="H22" s="34"/>
      <c r="I22" s="123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3321</v>
      </c>
      <c r="F23" s="34"/>
      <c r="G23" s="34"/>
      <c r="H23" s="34"/>
      <c r="I23" s="123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33</v>
      </c>
      <c r="E25" s="34"/>
      <c r="F25" s="34"/>
      <c r="G25" s="34"/>
      <c r="H25" s="34"/>
      <c r="I25" s="123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23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5" t="s">
        <v>1</v>
      </c>
      <c r="F29" s="325"/>
      <c r="G29" s="325"/>
      <c r="H29" s="32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36</v>
      </c>
      <c r="E32" s="34"/>
      <c r="F32" s="34"/>
      <c r="G32" s="34"/>
      <c r="H32" s="34"/>
      <c r="I32" s="122"/>
      <c r="J32" s="132">
        <f>ROUND(J122,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38</v>
      </c>
      <c r="G34" s="34"/>
      <c r="H34" s="34"/>
      <c r="I34" s="134" t="s">
        <v>37</v>
      </c>
      <c r="J34" s="133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40</v>
      </c>
      <c r="E35" s="121" t="s">
        <v>41</v>
      </c>
      <c r="F35" s="136">
        <f>ROUND((SUM(BE122:BE125)),  2)</f>
        <v>0</v>
      </c>
      <c r="G35" s="34"/>
      <c r="H35" s="34"/>
      <c r="I35" s="137">
        <v>0.21</v>
      </c>
      <c r="J35" s="136">
        <f>ROUND(((SUM(BE122:BE125))*I35),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42</v>
      </c>
      <c r="F36" s="136">
        <f>ROUND((SUM(BF122:BF125)),  2)</f>
        <v>0</v>
      </c>
      <c r="G36" s="34"/>
      <c r="H36" s="34"/>
      <c r="I36" s="137">
        <v>0.15</v>
      </c>
      <c r="J36" s="136">
        <f>ROUND(((SUM(BF122:BF125))*I36),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43</v>
      </c>
      <c r="F37" s="136">
        <f>ROUND((SUM(BG122:BG125)),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44</v>
      </c>
      <c r="F38" s="136">
        <f>ROUND((SUM(BH122:BH125)),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45</v>
      </c>
      <c r="F39" s="136">
        <f>ROUND((SUM(BI122:BI125)),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46</v>
      </c>
      <c r="E41" s="140"/>
      <c r="F41" s="140"/>
      <c r="G41" s="141" t="s">
        <v>47</v>
      </c>
      <c r="H41" s="142" t="s">
        <v>48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49</v>
      </c>
      <c r="E50" s="147"/>
      <c r="F50" s="147"/>
      <c r="G50" s="146" t="s">
        <v>50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51</v>
      </c>
      <c r="E61" s="150"/>
      <c r="F61" s="151" t="s">
        <v>52</v>
      </c>
      <c r="G61" s="149" t="s">
        <v>51</v>
      </c>
      <c r="H61" s="150"/>
      <c r="I61" s="152"/>
      <c r="J61" s="153" t="s">
        <v>52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53</v>
      </c>
      <c r="E65" s="154"/>
      <c r="F65" s="154"/>
      <c r="G65" s="146" t="s">
        <v>54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51</v>
      </c>
      <c r="E76" s="150"/>
      <c r="F76" s="151" t="s">
        <v>52</v>
      </c>
      <c r="G76" s="149" t="s">
        <v>51</v>
      </c>
      <c r="H76" s="150"/>
      <c r="I76" s="152"/>
      <c r="J76" s="153" t="s">
        <v>52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7" t="str">
        <f>E7</f>
        <v>Rekonstrukce hrádku - hlavní budova - ZMĚNA 2019</v>
      </c>
      <c r="F85" s="318"/>
      <c r="G85" s="318"/>
      <c r="H85" s="318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122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7" t="s">
        <v>123</v>
      </c>
      <c r="F87" s="316"/>
      <c r="G87" s="316"/>
      <c r="H87" s="31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124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10" t="str">
        <f>E11</f>
        <v>část ZTI - F.1.4.e - Zdravotní technika</v>
      </c>
      <c r="F89" s="316"/>
      <c r="G89" s="316"/>
      <c r="H89" s="316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Varnsdorf č.p.1726</v>
      </c>
      <c r="G91" s="36"/>
      <c r="H91" s="36"/>
      <c r="I91" s="123" t="s">
        <v>22</v>
      </c>
      <c r="J91" s="66" t="str">
        <f>IF(J14="","",J14)</f>
        <v>14.1.2020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40.15" customHeight="1">
      <c r="A93" s="34"/>
      <c r="B93" s="35"/>
      <c r="C93" s="29" t="s">
        <v>24</v>
      </c>
      <c r="D93" s="36"/>
      <c r="E93" s="36"/>
      <c r="F93" s="27" t="str">
        <f>E17</f>
        <v>Město Varnsdorf</v>
      </c>
      <c r="G93" s="36"/>
      <c r="H93" s="36"/>
      <c r="I93" s="123" t="s">
        <v>30</v>
      </c>
      <c r="J93" s="32" t="str">
        <f>E23</f>
        <v>V a M, spol. s r.o., Matoušova 21, Liberec III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123" t="s">
        <v>33</v>
      </c>
      <c r="J94" s="32" t="str">
        <f>E26</f>
        <v>Ing. Jaroslav Šíma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127</v>
      </c>
      <c r="D96" s="163"/>
      <c r="E96" s="163"/>
      <c r="F96" s="163"/>
      <c r="G96" s="163"/>
      <c r="H96" s="163"/>
      <c r="I96" s="164"/>
      <c r="J96" s="165" t="s">
        <v>128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129</v>
      </c>
      <c r="D98" s="36"/>
      <c r="E98" s="36"/>
      <c r="F98" s="36"/>
      <c r="G98" s="36"/>
      <c r="H98" s="36"/>
      <c r="I98" s="122"/>
      <c r="J98" s="84">
        <f>J122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130</v>
      </c>
    </row>
    <row r="99" spans="1:47" s="9" customFormat="1" ht="24.95" customHeight="1">
      <c r="B99" s="167"/>
      <c r="C99" s="168"/>
      <c r="D99" s="169" t="s">
        <v>144</v>
      </c>
      <c r="E99" s="170"/>
      <c r="F99" s="170"/>
      <c r="G99" s="170"/>
      <c r="H99" s="170"/>
      <c r="I99" s="171"/>
      <c r="J99" s="172">
        <f>J123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3335</v>
      </c>
      <c r="E100" s="176"/>
      <c r="F100" s="176"/>
      <c r="G100" s="176"/>
      <c r="H100" s="176"/>
      <c r="I100" s="177"/>
      <c r="J100" s="178">
        <f>J124</f>
        <v>0</v>
      </c>
      <c r="K100" s="104"/>
      <c r="L100" s="179"/>
    </row>
    <row r="101" spans="1:47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122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47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158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47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161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24.95" customHeight="1">
      <c r="A107" s="34"/>
      <c r="B107" s="35"/>
      <c r="C107" s="23" t="s">
        <v>167</v>
      </c>
      <c r="D107" s="36"/>
      <c r="E107" s="36"/>
      <c r="F107" s="36"/>
      <c r="G107" s="36"/>
      <c r="H107" s="36"/>
      <c r="I107" s="122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6.5" customHeight="1">
      <c r="A110" s="34"/>
      <c r="B110" s="35"/>
      <c r="C110" s="36"/>
      <c r="D110" s="36"/>
      <c r="E110" s="317" t="str">
        <f>E7</f>
        <v>Rekonstrukce hrádku - hlavní budova - ZMĚNA 2019</v>
      </c>
      <c r="F110" s="318"/>
      <c r="G110" s="318"/>
      <c r="H110" s="318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1" customFormat="1" ht="12" customHeight="1">
      <c r="B111" s="21"/>
      <c r="C111" s="29" t="s">
        <v>122</v>
      </c>
      <c r="D111" s="22"/>
      <c r="E111" s="22"/>
      <c r="F111" s="22"/>
      <c r="G111" s="22"/>
      <c r="H111" s="22"/>
      <c r="I111" s="115"/>
      <c r="J111" s="22"/>
      <c r="K111" s="22"/>
      <c r="L111" s="20"/>
    </row>
    <row r="112" spans="1:47" s="2" customFormat="1" ht="16.5" customHeight="1">
      <c r="A112" s="34"/>
      <c r="B112" s="35"/>
      <c r="C112" s="36"/>
      <c r="D112" s="36"/>
      <c r="E112" s="317" t="s">
        <v>123</v>
      </c>
      <c r="F112" s="316"/>
      <c r="G112" s="316"/>
      <c r="H112" s="31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124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10" t="str">
        <f>E11</f>
        <v>část ZTI - F.1.4.e - Zdravotní technika</v>
      </c>
      <c r="F114" s="316"/>
      <c r="G114" s="316"/>
      <c r="H114" s="31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F14</f>
        <v>Varnsdorf č.p.1726</v>
      </c>
      <c r="G116" s="36"/>
      <c r="H116" s="36"/>
      <c r="I116" s="123" t="s">
        <v>22</v>
      </c>
      <c r="J116" s="66" t="str">
        <f>IF(J14="","",J14)</f>
        <v>14.1.2020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40.15" customHeight="1">
      <c r="A118" s="34"/>
      <c r="B118" s="35"/>
      <c r="C118" s="29" t="s">
        <v>24</v>
      </c>
      <c r="D118" s="36"/>
      <c r="E118" s="36"/>
      <c r="F118" s="27" t="str">
        <f>E17</f>
        <v>Město Varnsdorf</v>
      </c>
      <c r="G118" s="36"/>
      <c r="H118" s="36"/>
      <c r="I118" s="123" t="s">
        <v>30</v>
      </c>
      <c r="J118" s="32" t="str">
        <f>E23</f>
        <v>V a M, spol. s r.o., Matoušova 21, Liberec III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28</v>
      </c>
      <c r="D119" s="36"/>
      <c r="E119" s="36"/>
      <c r="F119" s="27" t="str">
        <f>IF(E20="","",E20)</f>
        <v>Vyplň údaj</v>
      </c>
      <c r="G119" s="36"/>
      <c r="H119" s="36"/>
      <c r="I119" s="123" t="s">
        <v>33</v>
      </c>
      <c r="J119" s="32" t="str">
        <f>E26</f>
        <v>Ing. Jaroslav Šíma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80"/>
      <c r="B121" s="181"/>
      <c r="C121" s="182" t="s">
        <v>168</v>
      </c>
      <c r="D121" s="183" t="s">
        <v>61</v>
      </c>
      <c r="E121" s="183" t="s">
        <v>57</v>
      </c>
      <c r="F121" s="183" t="s">
        <v>58</v>
      </c>
      <c r="G121" s="183" t="s">
        <v>169</v>
      </c>
      <c r="H121" s="183" t="s">
        <v>170</v>
      </c>
      <c r="I121" s="184" t="s">
        <v>171</v>
      </c>
      <c r="J121" s="183" t="s">
        <v>128</v>
      </c>
      <c r="K121" s="185" t="s">
        <v>172</v>
      </c>
      <c r="L121" s="186"/>
      <c r="M121" s="75" t="s">
        <v>1</v>
      </c>
      <c r="N121" s="76" t="s">
        <v>40</v>
      </c>
      <c r="O121" s="76" t="s">
        <v>173</v>
      </c>
      <c r="P121" s="76" t="s">
        <v>174</v>
      </c>
      <c r="Q121" s="76" t="s">
        <v>175</v>
      </c>
      <c r="R121" s="76" t="s">
        <v>176</v>
      </c>
      <c r="S121" s="76" t="s">
        <v>177</v>
      </c>
      <c r="T121" s="77" t="s">
        <v>178</v>
      </c>
      <c r="U121" s="180"/>
      <c r="V121" s="180"/>
      <c r="W121" s="180"/>
      <c r="X121" s="180"/>
      <c r="Y121" s="180"/>
      <c r="Z121" s="180"/>
      <c r="AA121" s="180"/>
      <c r="AB121" s="180"/>
      <c r="AC121" s="180"/>
      <c r="AD121" s="180"/>
      <c r="AE121" s="180"/>
    </row>
    <row r="122" spans="1:65" s="2" customFormat="1" ht="22.9" customHeight="1">
      <c r="A122" s="34"/>
      <c r="B122" s="35"/>
      <c r="C122" s="82" t="s">
        <v>179</v>
      </c>
      <c r="D122" s="36"/>
      <c r="E122" s="36"/>
      <c r="F122" s="36"/>
      <c r="G122" s="36"/>
      <c r="H122" s="36"/>
      <c r="I122" s="122"/>
      <c r="J122" s="187">
        <f>BK122</f>
        <v>0</v>
      </c>
      <c r="K122" s="36"/>
      <c r="L122" s="39"/>
      <c r="M122" s="78"/>
      <c r="N122" s="188"/>
      <c r="O122" s="79"/>
      <c r="P122" s="189">
        <f>P123</f>
        <v>0</v>
      </c>
      <c r="Q122" s="79"/>
      <c r="R122" s="189">
        <f>R123</f>
        <v>1.384E-2</v>
      </c>
      <c r="S122" s="79"/>
      <c r="T122" s="190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75</v>
      </c>
      <c r="AU122" s="17" t="s">
        <v>130</v>
      </c>
      <c r="BK122" s="191">
        <f>BK123</f>
        <v>0</v>
      </c>
    </row>
    <row r="123" spans="1:65" s="12" customFormat="1" ht="25.9" customHeight="1">
      <c r="B123" s="192"/>
      <c r="C123" s="193"/>
      <c r="D123" s="194" t="s">
        <v>75</v>
      </c>
      <c r="E123" s="195" t="s">
        <v>1724</v>
      </c>
      <c r="F123" s="195" t="s">
        <v>1725</v>
      </c>
      <c r="G123" s="193"/>
      <c r="H123" s="193"/>
      <c r="I123" s="196"/>
      <c r="J123" s="197">
        <f>BK123</f>
        <v>0</v>
      </c>
      <c r="K123" s="193"/>
      <c r="L123" s="198"/>
      <c r="M123" s="199"/>
      <c r="N123" s="200"/>
      <c r="O123" s="200"/>
      <c r="P123" s="201">
        <f>P124</f>
        <v>0</v>
      </c>
      <c r="Q123" s="200"/>
      <c r="R123" s="201">
        <f>R124</f>
        <v>1.384E-2</v>
      </c>
      <c r="S123" s="200"/>
      <c r="T123" s="202">
        <f>T124</f>
        <v>0</v>
      </c>
      <c r="AR123" s="203" t="s">
        <v>85</v>
      </c>
      <c r="AT123" s="204" t="s">
        <v>75</v>
      </c>
      <c r="AU123" s="204" t="s">
        <v>76</v>
      </c>
      <c r="AY123" s="203" t="s">
        <v>182</v>
      </c>
      <c r="BK123" s="205">
        <f>BK124</f>
        <v>0</v>
      </c>
    </row>
    <row r="124" spans="1:65" s="12" customFormat="1" ht="22.9" customHeight="1">
      <c r="B124" s="192"/>
      <c r="C124" s="193"/>
      <c r="D124" s="194" t="s">
        <v>75</v>
      </c>
      <c r="E124" s="206" t="s">
        <v>2040</v>
      </c>
      <c r="F124" s="206" t="s">
        <v>3336</v>
      </c>
      <c r="G124" s="193"/>
      <c r="H124" s="193"/>
      <c r="I124" s="196"/>
      <c r="J124" s="207">
        <f>BK124</f>
        <v>0</v>
      </c>
      <c r="K124" s="193"/>
      <c r="L124" s="198"/>
      <c r="M124" s="199"/>
      <c r="N124" s="200"/>
      <c r="O124" s="200"/>
      <c r="P124" s="201">
        <f>P125</f>
        <v>0</v>
      </c>
      <c r="Q124" s="200"/>
      <c r="R124" s="201">
        <f>R125</f>
        <v>1.384E-2</v>
      </c>
      <c r="S124" s="200"/>
      <c r="T124" s="202">
        <f>T125</f>
        <v>0</v>
      </c>
      <c r="AR124" s="203" t="s">
        <v>85</v>
      </c>
      <c r="AT124" s="204" t="s">
        <v>75</v>
      </c>
      <c r="AU124" s="204" t="s">
        <v>83</v>
      </c>
      <c r="AY124" s="203" t="s">
        <v>182</v>
      </c>
      <c r="BK124" s="205">
        <f>BK125</f>
        <v>0</v>
      </c>
    </row>
    <row r="125" spans="1:65" s="2" customFormat="1" ht="16.5" customHeight="1">
      <c r="A125" s="34"/>
      <c r="B125" s="35"/>
      <c r="C125" s="208" t="s">
        <v>83</v>
      </c>
      <c r="D125" s="208" t="s">
        <v>184</v>
      </c>
      <c r="E125" s="209" t="s">
        <v>664</v>
      </c>
      <c r="F125" s="210" t="s">
        <v>3337</v>
      </c>
      <c r="G125" s="211" t="s">
        <v>3326</v>
      </c>
      <c r="H125" s="212">
        <v>1</v>
      </c>
      <c r="I125" s="213"/>
      <c r="J125" s="214">
        <f>ROUND(I125*H125,2)</f>
        <v>0</v>
      </c>
      <c r="K125" s="210" t="s">
        <v>1</v>
      </c>
      <c r="L125" s="39"/>
      <c r="M125" s="265" t="s">
        <v>1</v>
      </c>
      <c r="N125" s="266" t="s">
        <v>41</v>
      </c>
      <c r="O125" s="267"/>
      <c r="P125" s="268">
        <f>O125*H125</f>
        <v>0</v>
      </c>
      <c r="Q125" s="268">
        <v>1.384E-2</v>
      </c>
      <c r="R125" s="268">
        <f>Q125*H125</f>
        <v>1.384E-2</v>
      </c>
      <c r="S125" s="268">
        <v>0</v>
      </c>
      <c r="T125" s="26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9" t="s">
        <v>275</v>
      </c>
      <c r="AT125" s="219" t="s">
        <v>184</v>
      </c>
      <c r="AU125" s="219" t="s">
        <v>85</v>
      </c>
      <c r="AY125" s="17" t="s">
        <v>182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7" t="s">
        <v>83</v>
      </c>
      <c r="BK125" s="220">
        <f>ROUND(I125*H125,2)</f>
        <v>0</v>
      </c>
      <c r="BL125" s="17" t="s">
        <v>275</v>
      </c>
      <c r="BM125" s="219" t="s">
        <v>3338</v>
      </c>
    </row>
    <row r="126" spans="1:65" s="2" customFormat="1" ht="6.95" customHeight="1">
      <c r="A126" s="34"/>
      <c r="B126" s="54"/>
      <c r="C126" s="55"/>
      <c r="D126" s="55"/>
      <c r="E126" s="55"/>
      <c r="F126" s="55"/>
      <c r="G126" s="55"/>
      <c r="H126" s="55"/>
      <c r="I126" s="158"/>
      <c r="J126" s="55"/>
      <c r="K126" s="55"/>
      <c r="L126" s="39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sheetProtection password="EA0A" sheet="1" objects="1" scenarios="1" formatColumns="0" formatRows="0" autoFilter="0"/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102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85</v>
      </c>
    </row>
    <row r="4" spans="1:46" s="1" customFormat="1" ht="24.95" customHeight="1">
      <c r="B4" s="20"/>
      <c r="D4" s="119" t="s">
        <v>121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19" t="str">
        <f>'Rekapitulace stavby'!K6</f>
        <v>Rekonstrukce hrádku - hlavní budova - ZMĚNA 2019</v>
      </c>
      <c r="F7" s="320"/>
      <c r="G7" s="320"/>
      <c r="H7" s="320"/>
      <c r="I7" s="115"/>
      <c r="L7" s="20"/>
    </row>
    <row r="8" spans="1:46" s="1" customFormat="1" ht="12" customHeight="1">
      <c r="B8" s="20"/>
      <c r="D8" s="121" t="s">
        <v>122</v>
      </c>
      <c r="I8" s="115"/>
      <c r="L8" s="20"/>
    </row>
    <row r="9" spans="1:46" s="2" customFormat="1" ht="16.5" customHeight="1">
      <c r="A9" s="34"/>
      <c r="B9" s="39"/>
      <c r="C9" s="34"/>
      <c r="D9" s="34"/>
      <c r="E9" s="319" t="s">
        <v>123</v>
      </c>
      <c r="F9" s="321"/>
      <c r="G9" s="321"/>
      <c r="H9" s="32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124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2" t="s">
        <v>3339</v>
      </c>
      <c r="F11" s="321"/>
      <c r="G11" s="321"/>
      <c r="H11" s="32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 t="str">
        <f>'Rekapitulace stavby'!AN8</f>
        <v>14.1.2020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3320</v>
      </c>
      <c r="F17" s="34"/>
      <c r="G17" s="34"/>
      <c r="H17" s="34"/>
      <c r="I17" s="123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28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3" t="str">
        <f>'Rekapitulace stavby'!E14</f>
        <v>Vyplň údaj</v>
      </c>
      <c r="F20" s="324"/>
      <c r="G20" s="324"/>
      <c r="H20" s="324"/>
      <c r="I20" s="123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30</v>
      </c>
      <c r="E22" s="34"/>
      <c r="F22" s="34"/>
      <c r="G22" s="34"/>
      <c r="H22" s="34"/>
      <c r="I22" s="123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3321</v>
      </c>
      <c r="F23" s="34"/>
      <c r="G23" s="34"/>
      <c r="H23" s="34"/>
      <c r="I23" s="123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33</v>
      </c>
      <c r="E25" s="34"/>
      <c r="F25" s="34"/>
      <c r="G25" s="34"/>
      <c r="H25" s="34"/>
      <c r="I25" s="123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23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5" t="s">
        <v>1</v>
      </c>
      <c r="F29" s="325"/>
      <c r="G29" s="325"/>
      <c r="H29" s="32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36</v>
      </c>
      <c r="E32" s="34"/>
      <c r="F32" s="34"/>
      <c r="G32" s="34"/>
      <c r="H32" s="34"/>
      <c r="I32" s="122"/>
      <c r="J32" s="132">
        <f>ROUND(J122,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38</v>
      </c>
      <c r="G34" s="34"/>
      <c r="H34" s="34"/>
      <c r="I34" s="134" t="s">
        <v>37</v>
      </c>
      <c r="J34" s="133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40</v>
      </c>
      <c r="E35" s="121" t="s">
        <v>41</v>
      </c>
      <c r="F35" s="136">
        <f>ROUND((SUM(BE122:BE126)),  2)</f>
        <v>0</v>
      </c>
      <c r="G35" s="34"/>
      <c r="H35" s="34"/>
      <c r="I35" s="137">
        <v>0.21</v>
      </c>
      <c r="J35" s="136">
        <f>ROUND(((SUM(BE122:BE126))*I35),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42</v>
      </c>
      <c r="F36" s="136">
        <f>ROUND((SUM(BF122:BF126)),  2)</f>
        <v>0</v>
      </c>
      <c r="G36" s="34"/>
      <c r="H36" s="34"/>
      <c r="I36" s="137">
        <v>0.15</v>
      </c>
      <c r="J36" s="136">
        <f>ROUND(((SUM(BF122:BF126))*I36),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43</v>
      </c>
      <c r="F37" s="136">
        <f>ROUND((SUM(BG122:BG126)),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44</v>
      </c>
      <c r="F38" s="136">
        <f>ROUND((SUM(BH122:BH126)),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45</v>
      </c>
      <c r="F39" s="136">
        <f>ROUND((SUM(BI122:BI126)),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46</v>
      </c>
      <c r="E41" s="140"/>
      <c r="F41" s="140"/>
      <c r="G41" s="141" t="s">
        <v>47</v>
      </c>
      <c r="H41" s="142" t="s">
        <v>48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49</v>
      </c>
      <c r="E50" s="147"/>
      <c r="F50" s="147"/>
      <c r="G50" s="146" t="s">
        <v>50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51</v>
      </c>
      <c r="E61" s="150"/>
      <c r="F61" s="151" t="s">
        <v>52</v>
      </c>
      <c r="G61" s="149" t="s">
        <v>51</v>
      </c>
      <c r="H61" s="150"/>
      <c r="I61" s="152"/>
      <c r="J61" s="153" t="s">
        <v>52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53</v>
      </c>
      <c r="E65" s="154"/>
      <c r="F65" s="154"/>
      <c r="G65" s="146" t="s">
        <v>54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51</v>
      </c>
      <c r="E76" s="150"/>
      <c r="F76" s="151" t="s">
        <v>52</v>
      </c>
      <c r="G76" s="149" t="s">
        <v>51</v>
      </c>
      <c r="H76" s="150"/>
      <c r="I76" s="152"/>
      <c r="J76" s="153" t="s">
        <v>52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7" t="str">
        <f>E7</f>
        <v>Rekonstrukce hrádku - hlavní budova - ZMĚNA 2019</v>
      </c>
      <c r="F85" s="318"/>
      <c r="G85" s="318"/>
      <c r="H85" s="318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122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7" t="s">
        <v>123</v>
      </c>
      <c r="F87" s="316"/>
      <c r="G87" s="316"/>
      <c r="H87" s="31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124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10" t="str">
        <f>E11</f>
        <v>část EI - F.1.4.g - Zařízení silnoproudé elektrotechniky</v>
      </c>
      <c r="F89" s="316"/>
      <c r="G89" s="316"/>
      <c r="H89" s="316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Varnsdorf č.p.1726</v>
      </c>
      <c r="G91" s="36"/>
      <c r="H91" s="36"/>
      <c r="I91" s="123" t="s">
        <v>22</v>
      </c>
      <c r="J91" s="66" t="str">
        <f>IF(J14="","",J14)</f>
        <v>14.1.2020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40.15" customHeight="1">
      <c r="A93" s="34"/>
      <c r="B93" s="35"/>
      <c r="C93" s="29" t="s">
        <v>24</v>
      </c>
      <c r="D93" s="36"/>
      <c r="E93" s="36"/>
      <c r="F93" s="27" t="str">
        <f>E17</f>
        <v>Město Varnsdorf</v>
      </c>
      <c r="G93" s="36"/>
      <c r="H93" s="36"/>
      <c r="I93" s="123" t="s">
        <v>30</v>
      </c>
      <c r="J93" s="32" t="str">
        <f>E23</f>
        <v>V a M, spol. s r.o., Matoušova 21, Liberec III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123" t="s">
        <v>33</v>
      </c>
      <c r="J94" s="32" t="str">
        <f>E26</f>
        <v>Ing. Jaroslav Šíma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127</v>
      </c>
      <c r="D96" s="163"/>
      <c r="E96" s="163"/>
      <c r="F96" s="163"/>
      <c r="G96" s="163"/>
      <c r="H96" s="163"/>
      <c r="I96" s="164"/>
      <c r="J96" s="165" t="s">
        <v>128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129</v>
      </c>
      <c r="D98" s="36"/>
      <c r="E98" s="36"/>
      <c r="F98" s="36"/>
      <c r="G98" s="36"/>
      <c r="H98" s="36"/>
      <c r="I98" s="122"/>
      <c r="J98" s="84">
        <f>J122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130</v>
      </c>
    </row>
    <row r="99" spans="1:47" s="9" customFormat="1" ht="24.95" customHeight="1">
      <c r="B99" s="167"/>
      <c r="C99" s="168"/>
      <c r="D99" s="169" t="s">
        <v>144</v>
      </c>
      <c r="E99" s="170"/>
      <c r="F99" s="170"/>
      <c r="G99" s="170"/>
      <c r="H99" s="170"/>
      <c r="I99" s="171"/>
      <c r="J99" s="172">
        <f>J123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3340</v>
      </c>
      <c r="E100" s="176"/>
      <c r="F100" s="176"/>
      <c r="G100" s="176"/>
      <c r="H100" s="176"/>
      <c r="I100" s="177"/>
      <c r="J100" s="178">
        <f>J124</f>
        <v>0</v>
      </c>
      <c r="K100" s="104"/>
      <c r="L100" s="179"/>
    </row>
    <row r="101" spans="1:47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122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47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158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47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161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24.95" customHeight="1">
      <c r="A107" s="34"/>
      <c r="B107" s="35"/>
      <c r="C107" s="23" t="s">
        <v>167</v>
      </c>
      <c r="D107" s="36"/>
      <c r="E107" s="36"/>
      <c r="F107" s="36"/>
      <c r="G107" s="36"/>
      <c r="H107" s="36"/>
      <c r="I107" s="122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6.5" customHeight="1">
      <c r="A110" s="34"/>
      <c r="B110" s="35"/>
      <c r="C110" s="36"/>
      <c r="D110" s="36"/>
      <c r="E110" s="317" t="str">
        <f>E7</f>
        <v>Rekonstrukce hrádku - hlavní budova - ZMĚNA 2019</v>
      </c>
      <c r="F110" s="318"/>
      <c r="G110" s="318"/>
      <c r="H110" s="318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1" customFormat="1" ht="12" customHeight="1">
      <c r="B111" s="21"/>
      <c r="C111" s="29" t="s">
        <v>122</v>
      </c>
      <c r="D111" s="22"/>
      <c r="E111" s="22"/>
      <c r="F111" s="22"/>
      <c r="G111" s="22"/>
      <c r="H111" s="22"/>
      <c r="I111" s="115"/>
      <c r="J111" s="22"/>
      <c r="K111" s="22"/>
      <c r="L111" s="20"/>
    </row>
    <row r="112" spans="1:47" s="2" customFormat="1" ht="16.5" customHeight="1">
      <c r="A112" s="34"/>
      <c r="B112" s="35"/>
      <c r="C112" s="36"/>
      <c r="D112" s="36"/>
      <c r="E112" s="317" t="s">
        <v>123</v>
      </c>
      <c r="F112" s="316"/>
      <c r="G112" s="316"/>
      <c r="H112" s="31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124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10" t="str">
        <f>E11</f>
        <v>část EI - F.1.4.g - Zařízení silnoproudé elektrotechniky</v>
      </c>
      <c r="F114" s="316"/>
      <c r="G114" s="316"/>
      <c r="H114" s="31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F14</f>
        <v>Varnsdorf č.p.1726</v>
      </c>
      <c r="G116" s="36"/>
      <c r="H116" s="36"/>
      <c r="I116" s="123" t="s">
        <v>22</v>
      </c>
      <c r="J116" s="66" t="str">
        <f>IF(J14="","",J14)</f>
        <v>14.1.2020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40.15" customHeight="1">
      <c r="A118" s="34"/>
      <c r="B118" s="35"/>
      <c r="C118" s="29" t="s">
        <v>24</v>
      </c>
      <c r="D118" s="36"/>
      <c r="E118" s="36"/>
      <c r="F118" s="27" t="str">
        <f>E17</f>
        <v>Město Varnsdorf</v>
      </c>
      <c r="G118" s="36"/>
      <c r="H118" s="36"/>
      <c r="I118" s="123" t="s">
        <v>30</v>
      </c>
      <c r="J118" s="32" t="str">
        <f>E23</f>
        <v>V a M, spol. s r.o., Matoušova 21, Liberec III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28</v>
      </c>
      <c r="D119" s="36"/>
      <c r="E119" s="36"/>
      <c r="F119" s="27" t="str">
        <f>IF(E20="","",E20)</f>
        <v>Vyplň údaj</v>
      </c>
      <c r="G119" s="36"/>
      <c r="H119" s="36"/>
      <c r="I119" s="123" t="s">
        <v>33</v>
      </c>
      <c r="J119" s="32" t="str">
        <f>E26</f>
        <v>Ing. Jaroslav Šíma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80"/>
      <c r="B121" s="181"/>
      <c r="C121" s="182" t="s">
        <v>168</v>
      </c>
      <c r="D121" s="183" t="s">
        <v>61</v>
      </c>
      <c r="E121" s="183" t="s">
        <v>57</v>
      </c>
      <c r="F121" s="183" t="s">
        <v>58</v>
      </c>
      <c r="G121" s="183" t="s">
        <v>169</v>
      </c>
      <c r="H121" s="183" t="s">
        <v>170</v>
      </c>
      <c r="I121" s="184" t="s">
        <v>171</v>
      </c>
      <c r="J121" s="183" t="s">
        <v>128</v>
      </c>
      <c r="K121" s="185" t="s">
        <v>172</v>
      </c>
      <c r="L121" s="186"/>
      <c r="M121" s="75" t="s">
        <v>1</v>
      </c>
      <c r="N121" s="76" t="s">
        <v>40</v>
      </c>
      <c r="O121" s="76" t="s">
        <v>173</v>
      </c>
      <c r="P121" s="76" t="s">
        <v>174</v>
      </c>
      <c r="Q121" s="76" t="s">
        <v>175</v>
      </c>
      <c r="R121" s="76" t="s">
        <v>176</v>
      </c>
      <c r="S121" s="76" t="s">
        <v>177</v>
      </c>
      <c r="T121" s="77" t="s">
        <v>178</v>
      </c>
      <c r="U121" s="180"/>
      <c r="V121" s="180"/>
      <c r="W121" s="180"/>
      <c r="X121" s="180"/>
      <c r="Y121" s="180"/>
      <c r="Z121" s="180"/>
      <c r="AA121" s="180"/>
      <c r="AB121" s="180"/>
      <c r="AC121" s="180"/>
      <c r="AD121" s="180"/>
      <c r="AE121" s="180"/>
    </row>
    <row r="122" spans="1:65" s="2" customFormat="1" ht="22.9" customHeight="1">
      <c r="A122" s="34"/>
      <c r="B122" s="35"/>
      <c r="C122" s="82" t="s">
        <v>179</v>
      </c>
      <c r="D122" s="36"/>
      <c r="E122" s="36"/>
      <c r="F122" s="36"/>
      <c r="G122" s="36"/>
      <c r="H122" s="36"/>
      <c r="I122" s="122"/>
      <c r="J122" s="187">
        <f>BK122</f>
        <v>0</v>
      </c>
      <c r="K122" s="36"/>
      <c r="L122" s="39"/>
      <c r="M122" s="78"/>
      <c r="N122" s="188"/>
      <c r="O122" s="79"/>
      <c r="P122" s="189">
        <f>P123</f>
        <v>0</v>
      </c>
      <c r="Q122" s="79"/>
      <c r="R122" s="189">
        <f>R123</f>
        <v>0</v>
      </c>
      <c r="S122" s="79"/>
      <c r="T122" s="190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75</v>
      </c>
      <c r="AU122" s="17" t="s">
        <v>130</v>
      </c>
      <c r="BK122" s="191">
        <f>BK123</f>
        <v>0</v>
      </c>
    </row>
    <row r="123" spans="1:65" s="12" customFormat="1" ht="25.9" customHeight="1">
      <c r="B123" s="192"/>
      <c r="C123" s="193"/>
      <c r="D123" s="194" t="s">
        <v>75</v>
      </c>
      <c r="E123" s="195" t="s">
        <v>1724</v>
      </c>
      <c r="F123" s="195" t="s">
        <v>1725</v>
      </c>
      <c r="G123" s="193"/>
      <c r="H123" s="193"/>
      <c r="I123" s="196"/>
      <c r="J123" s="197">
        <f>BK123</f>
        <v>0</v>
      </c>
      <c r="K123" s="193"/>
      <c r="L123" s="198"/>
      <c r="M123" s="199"/>
      <c r="N123" s="200"/>
      <c r="O123" s="200"/>
      <c r="P123" s="201">
        <f>P124</f>
        <v>0</v>
      </c>
      <c r="Q123" s="200"/>
      <c r="R123" s="201">
        <f>R124</f>
        <v>0</v>
      </c>
      <c r="S123" s="200"/>
      <c r="T123" s="202">
        <f>T124</f>
        <v>0</v>
      </c>
      <c r="AR123" s="203" t="s">
        <v>85</v>
      </c>
      <c r="AT123" s="204" t="s">
        <v>75</v>
      </c>
      <c r="AU123" s="204" t="s">
        <v>76</v>
      </c>
      <c r="AY123" s="203" t="s">
        <v>182</v>
      </c>
      <c r="BK123" s="205">
        <f>BK124</f>
        <v>0</v>
      </c>
    </row>
    <row r="124" spans="1:65" s="12" customFormat="1" ht="22.9" customHeight="1">
      <c r="B124" s="192"/>
      <c r="C124" s="193"/>
      <c r="D124" s="194" t="s">
        <v>75</v>
      </c>
      <c r="E124" s="206" t="s">
        <v>3341</v>
      </c>
      <c r="F124" s="206" t="s">
        <v>3342</v>
      </c>
      <c r="G124" s="193"/>
      <c r="H124" s="193"/>
      <c r="I124" s="196"/>
      <c r="J124" s="207">
        <f>BK124</f>
        <v>0</v>
      </c>
      <c r="K124" s="193"/>
      <c r="L124" s="198"/>
      <c r="M124" s="199"/>
      <c r="N124" s="200"/>
      <c r="O124" s="200"/>
      <c r="P124" s="201">
        <f>SUM(P125:P126)</f>
        <v>0</v>
      </c>
      <c r="Q124" s="200"/>
      <c r="R124" s="201">
        <f>SUM(R125:R126)</f>
        <v>0</v>
      </c>
      <c r="S124" s="200"/>
      <c r="T124" s="202">
        <f>SUM(T125:T126)</f>
        <v>0</v>
      </c>
      <c r="AR124" s="203" t="s">
        <v>85</v>
      </c>
      <c r="AT124" s="204" t="s">
        <v>75</v>
      </c>
      <c r="AU124" s="204" t="s">
        <v>83</v>
      </c>
      <c r="AY124" s="203" t="s">
        <v>182</v>
      </c>
      <c r="BK124" s="205">
        <f>SUM(BK125:BK126)</f>
        <v>0</v>
      </c>
    </row>
    <row r="125" spans="1:65" s="2" customFormat="1" ht="16.5" customHeight="1">
      <c r="A125" s="34"/>
      <c r="B125" s="35"/>
      <c r="C125" s="208" t="s">
        <v>83</v>
      </c>
      <c r="D125" s="208" t="s">
        <v>184</v>
      </c>
      <c r="E125" s="209" t="s">
        <v>674</v>
      </c>
      <c r="F125" s="210" t="s">
        <v>3343</v>
      </c>
      <c r="G125" s="211" t="s">
        <v>3326</v>
      </c>
      <c r="H125" s="212">
        <v>1</v>
      </c>
      <c r="I125" s="213"/>
      <c r="J125" s="214">
        <f>ROUND(I125*H125,2)</f>
        <v>0</v>
      </c>
      <c r="K125" s="210" t="s">
        <v>1</v>
      </c>
      <c r="L125" s="39"/>
      <c r="M125" s="215" t="s">
        <v>1</v>
      </c>
      <c r="N125" s="216" t="s">
        <v>41</v>
      </c>
      <c r="O125" s="71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9" t="s">
        <v>275</v>
      </c>
      <c r="AT125" s="219" t="s">
        <v>184</v>
      </c>
      <c r="AU125" s="219" t="s">
        <v>85</v>
      </c>
      <c r="AY125" s="17" t="s">
        <v>182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7" t="s">
        <v>83</v>
      </c>
      <c r="BK125" s="220">
        <f>ROUND(I125*H125,2)</f>
        <v>0</v>
      </c>
      <c r="BL125" s="17" t="s">
        <v>275</v>
      </c>
      <c r="BM125" s="219" t="s">
        <v>3344</v>
      </c>
    </row>
    <row r="126" spans="1:65" s="2" customFormat="1" ht="16.5" customHeight="1">
      <c r="A126" s="34"/>
      <c r="B126" s="35"/>
      <c r="C126" s="208" t="s">
        <v>85</v>
      </c>
      <c r="D126" s="208" t="s">
        <v>184</v>
      </c>
      <c r="E126" s="209" t="s">
        <v>3345</v>
      </c>
      <c r="F126" s="210" t="s">
        <v>3346</v>
      </c>
      <c r="G126" s="211" t="s">
        <v>3326</v>
      </c>
      <c r="H126" s="212">
        <v>1</v>
      </c>
      <c r="I126" s="213"/>
      <c r="J126" s="214">
        <f>ROUND(I126*H126,2)</f>
        <v>0</v>
      </c>
      <c r="K126" s="210" t="s">
        <v>1</v>
      </c>
      <c r="L126" s="39"/>
      <c r="M126" s="265" t="s">
        <v>1</v>
      </c>
      <c r="N126" s="266" t="s">
        <v>41</v>
      </c>
      <c r="O126" s="267"/>
      <c r="P126" s="268">
        <f>O126*H126</f>
        <v>0</v>
      </c>
      <c r="Q126" s="268">
        <v>0</v>
      </c>
      <c r="R126" s="268">
        <f>Q126*H126</f>
        <v>0</v>
      </c>
      <c r="S126" s="268">
        <v>0</v>
      </c>
      <c r="T126" s="26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275</v>
      </c>
      <c r="AT126" s="219" t="s">
        <v>184</v>
      </c>
      <c r="AU126" s="219" t="s">
        <v>85</v>
      </c>
      <c r="AY126" s="17" t="s">
        <v>182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7" t="s">
        <v>83</v>
      </c>
      <c r="BK126" s="220">
        <f>ROUND(I126*H126,2)</f>
        <v>0</v>
      </c>
      <c r="BL126" s="17" t="s">
        <v>275</v>
      </c>
      <c r="BM126" s="219" t="s">
        <v>3347</v>
      </c>
    </row>
    <row r="127" spans="1:65" s="2" customFormat="1" ht="6.95" customHeight="1">
      <c r="A127" s="34"/>
      <c r="B127" s="54"/>
      <c r="C127" s="55"/>
      <c r="D127" s="55"/>
      <c r="E127" s="55"/>
      <c r="F127" s="55"/>
      <c r="G127" s="55"/>
      <c r="H127" s="55"/>
      <c r="I127" s="158"/>
      <c r="J127" s="55"/>
      <c r="K127" s="55"/>
      <c r="L127" s="39"/>
      <c r="M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</sheetData>
  <sheetProtection password="EA0A" sheet="1" objects="1" scenarios="1" formatColumns="0" formatRows="0" autoFilter="0"/>
  <autoFilter ref="C121:K126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105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85</v>
      </c>
    </row>
    <row r="4" spans="1:46" s="1" customFormat="1" ht="24.95" customHeight="1">
      <c r="B4" s="20"/>
      <c r="D4" s="119" t="s">
        <v>121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19" t="str">
        <f>'Rekapitulace stavby'!K6</f>
        <v>Rekonstrukce hrádku - hlavní budova - ZMĚNA 2019</v>
      </c>
      <c r="F7" s="320"/>
      <c r="G7" s="320"/>
      <c r="H7" s="320"/>
      <c r="I7" s="115"/>
      <c r="L7" s="20"/>
    </row>
    <row r="8" spans="1:46" s="1" customFormat="1" ht="12" customHeight="1">
      <c r="B8" s="20"/>
      <c r="D8" s="121" t="s">
        <v>122</v>
      </c>
      <c r="I8" s="115"/>
      <c r="L8" s="20"/>
    </row>
    <row r="9" spans="1:46" s="2" customFormat="1" ht="16.5" customHeight="1">
      <c r="A9" s="34"/>
      <c r="B9" s="39"/>
      <c r="C9" s="34"/>
      <c r="D9" s="34"/>
      <c r="E9" s="319" t="s">
        <v>123</v>
      </c>
      <c r="F9" s="321"/>
      <c r="G9" s="321"/>
      <c r="H9" s="32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124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2" t="s">
        <v>3348</v>
      </c>
      <c r="F11" s="321"/>
      <c r="G11" s="321"/>
      <c r="H11" s="32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 t="str">
        <f>'Rekapitulace stavby'!AN8</f>
        <v>14.1.2020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3320</v>
      </c>
      <c r="F17" s="34"/>
      <c r="G17" s="34"/>
      <c r="H17" s="34"/>
      <c r="I17" s="123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28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3" t="str">
        <f>'Rekapitulace stavby'!E14</f>
        <v>Vyplň údaj</v>
      </c>
      <c r="F20" s="324"/>
      <c r="G20" s="324"/>
      <c r="H20" s="324"/>
      <c r="I20" s="123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30</v>
      </c>
      <c r="E22" s="34"/>
      <c r="F22" s="34"/>
      <c r="G22" s="34"/>
      <c r="H22" s="34"/>
      <c r="I22" s="123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3321</v>
      </c>
      <c r="F23" s="34"/>
      <c r="G23" s="34"/>
      <c r="H23" s="34"/>
      <c r="I23" s="123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33</v>
      </c>
      <c r="E25" s="34"/>
      <c r="F25" s="34"/>
      <c r="G25" s="34"/>
      <c r="H25" s="34"/>
      <c r="I25" s="123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23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5" t="s">
        <v>1</v>
      </c>
      <c r="F29" s="325"/>
      <c r="G29" s="325"/>
      <c r="H29" s="32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36</v>
      </c>
      <c r="E32" s="34"/>
      <c r="F32" s="34"/>
      <c r="G32" s="34"/>
      <c r="H32" s="34"/>
      <c r="I32" s="122"/>
      <c r="J32" s="132">
        <f>ROUND(J122,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38</v>
      </c>
      <c r="G34" s="34"/>
      <c r="H34" s="34"/>
      <c r="I34" s="134" t="s">
        <v>37</v>
      </c>
      <c r="J34" s="133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40</v>
      </c>
      <c r="E35" s="121" t="s">
        <v>41</v>
      </c>
      <c r="F35" s="136">
        <f>ROUND((SUM(BE122:BE125)),  2)</f>
        <v>0</v>
      </c>
      <c r="G35" s="34"/>
      <c r="H35" s="34"/>
      <c r="I35" s="137">
        <v>0.21</v>
      </c>
      <c r="J35" s="136">
        <f>ROUND(((SUM(BE122:BE125))*I35),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42</v>
      </c>
      <c r="F36" s="136">
        <f>ROUND((SUM(BF122:BF125)),  2)</f>
        <v>0</v>
      </c>
      <c r="G36" s="34"/>
      <c r="H36" s="34"/>
      <c r="I36" s="137">
        <v>0.15</v>
      </c>
      <c r="J36" s="136">
        <f>ROUND(((SUM(BF122:BF125))*I36),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43</v>
      </c>
      <c r="F37" s="136">
        <f>ROUND((SUM(BG122:BG125)),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44</v>
      </c>
      <c r="F38" s="136">
        <f>ROUND((SUM(BH122:BH125)),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45</v>
      </c>
      <c r="F39" s="136">
        <f>ROUND((SUM(BI122:BI125)),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46</v>
      </c>
      <c r="E41" s="140"/>
      <c r="F41" s="140"/>
      <c r="G41" s="141" t="s">
        <v>47</v>
      </c>
      <c r="H41" s="142" t="s">
        <v>48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49</v>
      </c>
      <c r="E50" s="147"/>
      <c r="F50" s="147"/>
      <c r="G50" s="146" t="s">
        <v>50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51</v>
      </c>
      <c r="E61" s="150"/>
      <c r="F61" s="151" t="s">
        <v>52</v>
      </c>
      <c r="G61" s="149" t="s">
        <v>51</v>
      </c>
      <c r="H61" s="150"/>
      <c r="I61" s="152"/>
      <c r="J61" s="153" t="s">
        <v>52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53</v>
      </c>
      <c r="E65" s="154"/>
      <c r="F65" s="154"/>
      <c r="G65" s="146" t="s">
        <v>54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51</v>
      </c>
      <c r="E76" s="150"/>
      <c r="F76" s="151" t="s">
        <v>52</v>
      </c>
      <c r="G76" s="149" t="s">
        <v>51</v>
      </c>
      <c r="H76" s="150"/>
      <c r="I76" s="152"/>
      <c r="J76" s="153" t="s">
        <v>52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7" t="str">
        <f>E7</f>
        <v>Rekonstrukce hrádku - hlavní budova - ZMĚNA 2019</v>
      </c>
      <c r="F85" s="318"/>
      <c r="G85" s="318"/>
      <c r="H85" s="318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122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7" t="s">
        <v>123</v>
      </c>
      <c r="F87" s="316"/>
      <c r="G87" s="316"/>
      <c r="H87" s="31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124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10" t="str">
        <f>E11</f>
        <v>část SLP - F.1.4.h - Zařízení slaboproudé elektrotechniky</v>
      </c>
      <c r="F89" s="316"/>
      <c r="G89" s="316"/>
      <c r="H89" s="316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Varnsdorf č.p.1726</v>
      </c>
      <c r="G91" s="36"/>
      <c r="H91" s="36"/>
      <c r="I91" s="123" t="s">
        <v>22</v>
      </c>
      <c r="J91" s="66" t="str">
        <f>IF(J14="","",J14)</f>
        <v>14.1.2020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40.15" customHeight="1">
      <c r="A93" s="34"/>
      <c r="B93" s="35"/>
      <c r="C93" s="29" t="s">
        <v>24</v>
      </c>
      <c r="D93" s="36"/>
      <c r="E93" s="36"/>
      <c r="F93" s="27" t="str">
        <f>E17</f>
        <v>Město Varnsdorf</v>
      </c>
      <c r="G93" s="36"/>
      <c r="H93" s="36"/>
      <c r="I93" s="123" t="s">
        <v>30</v>
      </c>
      <c r="J93" s="32" t="str">
        <f>E23</f>
        <v>V a M, spol. s r.o., Matoušova 21, Liberec III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123" t="s">
        <v>33</v>
      </c>
      <c r="J94" s="32" t="str">
        <f>E26</f>
        <v>Ing. Jaroslav Šíma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127</v>
      </c>
      <c r="D96" s="163"/>
      <c r="E96" s="163"/>
      <c r="F96" s="163"/>
      <c r="G96" s="163"/>
      <c r="H96" s="163"/>
      <c r="I96" s="164"/>
      <c r="J96" s="165" t="s">
        <v>128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129</v>
      </c>
      <c r="D98" s="36"/>
      <c r="E98" s="36"/>
      <c r="F98" s="36"/>
      <c r="G98" s="36"/>
      <c r="H98" s="36"/>
      <c r="I98" s="122"/>
      <c r="J98" s="84">
        <f>J122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130</v>
      </c>
    </row>
    <row r="99" spans="1:47" s="9" customFormat="1" ht="24.95" customHeight="1">
      <c r="B99" s="167"/>
      <c r="C99" s="168"/>
      <c r="D99" s="169" t="s">
        <v>144</v>
      </c>
      <c r="E99" s="170"/>
      <c r="F99" s="170"/>
      <c r="G99" s="170"/>
      <c r="H99" s="170"/>
      <c r="I99" s="171"/>
      <c r="J99" s="172">
        <f>J123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3349</v>
      </c>
      <c r="E100" s="176"/>
      <c r="F100" s="176"/>
      <c r="G100" s="176"/>
      <c r="H100" s="176"/>
      <c r="I100" s="177"/>
      <c r="J100" s="178">
        <f>J124</f>
        <v>0</v>
      </c>
      <c r="K100" s="104"/>
      <c r="L100" s="179"/>
    </row>
    <row r="101" spans="1:47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122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47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158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47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161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24.95" customHeight="1">
      <c r="A107" s="34"/>
      <c r="B107" s="35"/>
      <c r="C107" s="23" t="s">
        <v>167</v>
      </c>
      <c r="D107" s="36"/>
      <c r="E107" s="36"/>
      <c r="F107" s="36"/>
      <c r="G107" s="36"/>
      <c r="H107" s="36"/>
      <c r="I107" s="122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6.5" customHeight="1">
      <c r="A110" s="34"/>
      <c r="B110" s="35"/>
      <c r="C110" s="36"/>
      <c r="D110" s="36"/>
      <c r="E110" s="317" t="str">
        <f>E7</f>
        <v>Rekonstrukce hrádku - hlavní budova - ZMĚNA 2019</v>
      </c>
      <c r="F110" s="318"/>
      <c r="G110" s="318"/>
      <c r="H110" s="318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1" customFormat="1" ht="12" customHeight="1">
      <c r="B111" s="21"/>
      <c r="C111" s="29" t="s">
        <v>122</v>
      </c>
      <c r="D111" s="22"/>
      <c r="E111" s="22"/>
      <c r="F111" s="22"/>
      <c r="G111" s="22"/>
      <c r="H111" s="22"/>
      <c r="I111" s="115"/>
      <c r="J111" s="22"/>
      <c r="K111" s="22"/>
      <c r="L111" s="20"/>
    </row>
    <row r="112" spans="1:47" s="2" customFormat="1" ht="16.5" customHeight="1">
      <c r="A112" s="34"/>
      <c r="B112" s="35"/>
      <c r="C112" s="36"/>
      <c r="D112" s="36"/>
      <c r="E112" s="317" t="s">
        <v>123</v>
      </c>
      <c r="F112" s="316"/>
      <c r="G112" s="316"/>
      <c r="H112" s="31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124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10" t="str">
        <f>E11</f>
        <v>část SLP - F.1.4.h - Zařízení slaboproudé elektrotechniky</v>
      </c>
      <c r="F114" s="316"/>
      <c r="G114" s="316"/>
      <c r="H114" s="31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F14</f>
        <v>Varnsdorf č.p.1726</v>
      </c>
      <c r="G116" s="36"/>
      <c r="H116" s="36"/>
      <c r="I116" s="123" t="s">
        <v>22</v>
      </c>
      <c r="J116" s="66" t="str">
        <f>IF(J14="","",J14)</f>
        <v>14.1.2020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40.15" customHeight="1">
      <c r="A118" s="34"/>
      <c r="B118" s="35"/>
      <c r="C118" s="29" t="s">
        <v>24</v>
      </c>
      <c r="D118" s="36"/>
      <c r="E118" s="36"/>
      <c r="F118" s="27" t="str">
        <f>E17</f>
        <v>Město Varnsdorf</v>
      </c>
      <c r="G118" s="36"/>
      <c r="H118" s="36"/>
      <c r="I118" s="123" t="s">
        <v>30</v>
      </c>
      <c r="J118" s="32" t="str">
        <f>E23</f>
        <v>V a M, spol. s r.o., Matoušova 21, Liberec III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28</v>
      </c>
      <c r="D119" s="36"/>
      <c r="E119" s="36"/>
      <c r="F119" s="27" t="str">
        <f>IF(E20="","",E20)</f>
        <v>Vyplň údaj</v>
      </c>
      <c r="G119" s="36"/>
      <c r="H119" s="36"/>
      <c r="I119" s="123" t="s">
        <v>33</v>
      </c>
      <c r="J119" s="32" t="str">
        <f>E26</f>
        <v>Ing. Jaroslav Šíma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80"/>
      <c r="B121" s="181"/>
      <c r="C121" s="182" t="s">
        <v>168</v>
      </c>
      <c r="D121" s="183" t="s">
        <v>61</v>
      </c>
      <c r="E121" s="183" t="s">
        <v>57</v>
      </c>
      <c r="F121" s="183" t="s">
        <v>58</v>
      </c>
      <c r="G121" s="183" t="s">
        <v>169</v>
      </c>
      <c r="H121" s="183" t="s">
        <v>170</v>
      </c>
      <c r="I121" s="184" t="s">
        <v>171</v>
      </c>
      <c r="J121" s="183" t="s">
        <v>128</v>
      </c>
      <c r="K121" s="185" t="s">
        <v>172</v>
      </c>
      <c r="L121" s="186"/>
      <c r="M121" s="75" t="s">
        <v>1</v>
      </c>
      <c r="N121" s="76" t="s">
        <v>40</v>
      </c>
      <c r="O121" s="76" t="s">
        <v>173</v>
      </c>
      <c r="P121" s="76" t="s">
        <v>174</v>
      </c>
      <c r="Q121" s="76" t="s">
        <v>175</v>
      </c>
      <c r="R121" s="76" t="s">
        <v>176</v>
      </c>
      <c r="S121" s="76" t="s">
        <v>177</v>
      </c>
      <c r="T121" s="77" t="s">
        <v>178</v>
      </c>
      <c r="U121" s="180"/>
      <c r="V121" s="180"/>
      <c r="W121" s="180"/>
      <c r="X121" s="180"/>
      <c r="Y121" s="180"/>
      <c r="Z121" s="180"/>
      <c r="AA121" s="180"/>
      <c r="AB121" s="180"/>
      <c r="AC121" s="180"/>
      <c r="AD121" s="180"/>
      <c r="AE121" s="180"/>
    </row>
    <row r="122" spans="1:65" s="2" customFormat="1" ht="22.9" customHeight="1">
      <c r="A122" s="34"/>
      <c r="B122" s="35"/>
      <c r="C122" s="82" t="s">
        <v>179</v>
      </c>
      <c r="D122" s="36"/>
      <c r="E122" s="36"/>
      <c r="F122" s="36"/>
      <c r="G122" s="36"/>
      <c r="H122" s="36"/>
      <c r="I122" s="122"/>
      <c r="J122" s="187">
        <f>BK122</f>
        <v>0</v>
      </c>
      <c r="K122" s="36"/>
      <c r="L122" s="39"/>
      <c r="M122" s="78"/>
      <c r="N122" s="188"/>
      <c r="O122" s="79"/>
      <c r="P122" s="189">
        <f>P123</f>
        <v>0</v>
      </c>
      <c r="Q122" s="79"/>
      <c r="R122" s="189">
        <f>R123</f>
        <v>0</v>
      </c>
      <c r="S122" s="79"/>
      <c r="T122" s="190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75</v>
      </c>
      <c r="AU122" s="17" t="s">
        <v>130</v>
      </c>
      <c r="BK122" s="191">
        <f>BK123</f>
        <v>0</v>
      </c>
    </row>
    <row r="123" spans="1:65" s="12" customFormat="1" ht="25.9" customHeight="1">
      <c r="B123" s="192"/>
      <c r="C123" s="193"/>
      <c r="D123" s="194" t="s">
        <v>75</v>
      </c>
      <c r="E123" s="195" t="s">
        <v>1724</v>
      </c>
      <c r="F123" s="195" t="s">
        <v>1725</v>
      </c>
      <c r="G123" s="193"/>
      <c r="H123" s="193"/>
      <c r="I123" s="196"/>
      <c r="J123" s="197">
        <f>BK123</f>
        <v>0</v>
      </c>
      <c r="K123" s="193"/>
      <c r="L123" s="198"/>
      <c r="M123" s="199"/>
      <c r="N123" s="200"/>
      <c r="O123" s="200"/>
      <c r="P123" s="201">
        <f>P124</f>
        <v>0</v>
      </c>
      <c r="Q123" s="200"/>
      <c r="R123" s="201">
        <f>R124</f>
        <v>0</v>
      </c>
      <c r="S123" s="200"/>
      <c r="T123" s="202">
        <f>T124</f>
        <v>0</v>
      </c>
      <c r="AR123" s="203" t="s">
        <v>85</v>
      </c>
      <c r="AT123" s="204" t="s">
        <v>75</v>
      </c>
      <c r="AU123" s="204" t="s">
        <v>76</v>
      </c>
      <c r="AY123" s="203" t="s">
        <v>182</v>
      </c>
      <c r="BK123" s="205">
        <f>BK124</f>
        <v>0</v>
      </c>
    </row>
    <row r="124" spans="1:65" s="12" customFormat="1" ht="22.9" customHeight="1">
      <c r="B124" s="192"/>
      <c r="C124" s="193"/>
      <c r="D124" s="194" t="s">
        <v>75</v>
      </c>
      <c r="E124" s="206" t="s">
        <v>3350</v>
      </c>
      <c r="F124" s="206" t="s">
        <v>3351</v>
      </c>
      <c r="G124" s="193"/>
      <c r="H124" s="193"/>
      <c r="I124" s="196"/>
      <c r="J124" s="207">
        <f>BK124</f>
        <v>0</v>
      </c>
      <c r="K124" s="193"/>
      <c r="L124" s="198"/>
      <c r="M124" s="199"/>
      <c r="N124" s="200"/>
      <c r="O124" s="200"/>
      <c r="P124" s="201">
        <f>P125</f>
        <v>0</v>
      </c>
      <c r="Q124" s="200"/>
      <c r="R124" s="201">
        <f>R125</f>
        <v>0</v>
      </c>
      <c r="S124" s="200"/>
      <c r="T124" s="202">
        <f>T125</f>
        <v>0</v>
      </c>
      <c r="AR124" s="203" t="s">
        <v>85</v>
      </c>
      <c r="AT124" s="204" t="s">
        <v>75</v>
      </c>
      <c r="AU124" s="204" t="s">
        <v>83</v>
      </c>
      <c r="AY124" s="203" t="s">
        <v>182</v>
      </c>
      <c r="BK124" s="205">
        <f>BK125</f>
        <v>0</v>
      </c>
    </row>
    <row r="125" spans="1:65" s="2" customFormat="1" ht="16.5" customHeight="1">
      <c r="A125" s="34"/>
      <c r="B125" s="35"/>
      <c r="C125" s="208" t="s">
        <v>83</v>
      </c>
      <c r="D125" s="208" t="s">
        <v>184</v>
      </c>
      <c r="E125" s="209" t="s">
        <v>3352</v>
      </c>
      <c r="F125" s="210" t="s">
        <v>3353</v>
      </c>
      <c r="G125" s="211" t="s">
        <v>414</v>
      </c>
      <c r="H125" s="212">
        <v>1</v>
      </c>
      <c r="I125" s="213"/>
      <c r="J125" s="214">
        <f>ROUND(I125*H125,2)</f>
        <v>0</v>
      </c>
      <c r="K125" s="210" t="s">
        <v>1</v>
      </c>
      <c r="L125" s="39"/>
      <c r="M125" s="265" t="s">
        <v>1</v>
      </c>
      <c r="N125" s="266" t="s">
        <v>41</v>
      </c>
      <c r="O125" s="267"/>
      <c r="P125" s="268">
        <f>O125*H125</f>
        <v>0</v>
      </c>
      <c r="Q125" s="268">
        <v>0</v>
      </c>
      <c r="R125" s="268">
        <f>Q125*H125</f>
        <v>0</v>
      </c>
      <c r="S125" s="268">
        <v>0</v>
      </c>
      <c r="T125" s="26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9" t="s">
        <v>275</v>
      </c>
      <c r="AT125" s="219" t="s">
        <v>184</v>
      </c>
      <c r="AU125" s="219" t="s">
        <v>85</v>
      </c>
      <c r="AY125" s="17" t="s">
        <v>182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7" t="s">
        <v>83</v>
      </c>
      <c r="BK125" s="220">
        <f>ROUND(I125*H125,2)</f>
        <v>0</v>
      </c>
      <c r="BL125" s="17" t="s">
        <v>275</v>
      </c>
      <c r="BM125" s="219" t="s">
        <v>3354</v>
      </c>
    </row>
    <row r="126" spans="1:65" s="2" customFormat="1" ht="6.95" customHeight="1">
      <c r="A126" s="34"/>
      <c r="B126" s="54"/>
      <c r="C126" s="55"/>
      <c r="D126" s="55"/>
      <c r="E126" s="55"/>
      <c r="F126" s="55"/>
      <c r="G126" s="55"/>
      <c r="H126" s="55"/>
      <c r="I126" s="158"/>
      <c r="J126" s="55"/>
      <c r="K126" s="55"/>
      <c r="L126" s="39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sheetProtection password="EA0A" sheet="1" objects="1" scenarios="1" formatColumns="0" formatRows="0" autoFilter="0"/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108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85</v>
      </c>
    </row>
    <row r="4" spans="1:46" s="1" customFormat="1" ht="24.95" customHeight="1">
      <c r="B4" s="20"/>
      <c r="D4" s="119" t="s">
        <v>121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19" t="str">
        <f>'Rekapitulace stavby'!K6</f>
        <v>Rekonstrukce hrádku - hlavní budova - ZMĚNA 2019</v>
      </c>
      <c r="F7" s="320"/>
      <c r="G7" s="320"/>
      <c r="H7" s="320"/>
      <c r="I7" s="115"/>
      <c r="L7" s="20"/>
    </row>
    <row r="8" spans="1:46" s="1" customFormat="1" ht="12" customHeight="1">
      <c r="B8" s="20"/>
      <c r="D8" s="121" t="s">
        <v>122</v>
      </c>
      <c r="I8" s="115"/>
      <c r="L8" s="20"/>
    </row>
    <row r="9" spans="1:46" s="2" customFormat="1" ht="16.5" customHeight="1">
      <c r="A9" s="34"/>
      <c r="B9" s="39"/>
      <c r="C9" s="34"/>
      <c r="D9" s="34"/>
      <c r="E9" s="319" t="s">
        <v>123</v>
      </c>
      <c r="F9" s="321"/>
      <c r="G9" s="321"/>
      <c r="H9" s="32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124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2" t="s">
        <v>3355</v>
      </c>
      <c r="F11" s="321"/>
      <c r="G11" s="321"/>
      <c r="H11" s="32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 t="str">
        <f>'Rekapitulace stavby'!AN8</f>
        <v>14.1.2020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3320</v>
      </c>
      <c r="F17" s="34"/>
      <c r="G17" s="34"/>
      <c r="H17" s="34"/>
      <c r="I17" s="123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28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3" t="str">
        <f>'Rekapitulace stavby'!E14</f>
        <v>Vyplň údaj</v>
      </c>
      <c r="F20" s="324"/>
      <c r="G20" s="324"/>
      <c r="H20" s="324"/>
      <c r="I20" s="123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30</v>
      </c>
      <c r="E22" s="34"/>
      <c r="F22" s="34"/>
      <c r="G22" s="34"/>
      <c r="H22" s="34"/>
      <c r="I22" s="123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3321</v>
      </c>
      <c r="F23" s="34"/>
      <c r="G23" s="34"/>
      <c r="H23" s="34"/>
      <c r="I23" s="123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33</v>
      </c>
      <c r="E25" s="34"/>
      <c r="F25" s="34"/>
      <c r="G25" s="34"/>
      <c r="H25" s="34"/>
      <c r="I25" s="123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23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5" t="s">
        <v>1</v>
      </c>
      <c r="F29" s="325"/>
      <c r="G29" s="325"/>
      <c r="H29" s="32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36</v>
      </c>
      <c r="E32" s="34"/>
      <c r="F32" s="34"/>
      <c r="G32" s="34"/>
      <c r="H32" s="34"/>
      <c r="I32" s="122"/>
      <c r="J32" s="132">
        <f>ROUND(J122,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38</v>
      </c>
      <c r="G34" s="34"/>
      <c r="H34" s="34"/>
      <c r="I34" s="134" t="s">
        <v>37</v>
      </c>
      <c r="J34" s="133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40</v>
      </c>
      <c r="E35" s="121" t="s">
        <v>41</v>
      </c>
      <c r="F35" s="136">
        <f>ROUND((SUM(BE122:BE125)),  2)</f>
        <v>0</v>
      </c>
      <c r="G35" s="34"/>
      <c r="H35" s="34"/>
      <c r="I35" s="137">
        <v>0.21</v>
      </c>
      <c r="J35" s="136">
        <f>ROUND(((SUM(BE122:BE125))*I35),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42</v>
      </c>
      <c r="F36" s="136">
        <f>ROUND((SUM(BF122:BF125)),  2)</f>
        <v>0</v>
      </c>
      <c r="G36" s="34"/>
      <c r="H36" s="34"/>
      <c r="I36" s="137">
        <v>0.15</v>
      </c>
      <c r="J36" s="136">
        <f>ROUND(((SUM(BF122:BF125))*I36),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43</v>
      </c>
      <c r="F37" s="136">
        <f>ROUND((SUM(BG122:BG125)),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44</v>
      </c>
      <c r="F38" s="136">
        <f>ROUND((SUM(BH122:BH125)),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45</v>
      </c>
      <c r="F39" s="136">
        <f>ROUND((SUM(BI122:BI125)),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46</v>
      </c>
      <c r="E41" s="140"/>
      <c r="F41" s="140"/>
      <c r="G41" s="141" t="s">
        <v>47</v>
      </c>
      <c r="H41" s="142" t="s">
        <v>48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49</v>
      </c>
      <c r="E50" s="147"/>
      <c r="F50" s="147"/>
      <c r="G50" s="146" t="s">
        <v>50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51</v>
      </c>
      <c r="E61" s="150"/>
      <c r="F61" s="151" t="s">
        <v>52</v>
      </c>
      <c r="G61" s="149" t="s">
        <v>51</v>
      </c>
      <c r="H61" s="150"/>
      <c r="I61" s="152"/>
      <c r="J61" s="153" t="s">
        <v>52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53</v>
      </c>
      <c r="E65" s="154"/>
      <c r="F65" s="154"/>
      <c r="G65" s="146" t="s">
        <v>54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51</v>
      </c>
      <c r="E76" s="150"/>
      <c r="F76" s="151" t="s">
        <v>52</v>
      </c>
      <c r="G76" s="149" t="s">
        <v>51</v>
      </c>
      <c r="H76" s="150"/>
      <c r="I76" s="152"/>
      <c r="J76" s="153" t="s">
        <v>52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7" t="str">
        <f>E7</f>
        <v>Rekonstrukce hrádku - hlavní budova - ZMĚNA 2019</v>
      </c>
      <c r="F85" s="318"/>
      <c r="G85" s="318"/>
      <c r="H85" s="318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122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7" t="s">
        <v>123</v>
      </c>
      <c r="F87" s="316"/>
      <c r="G87" s="316"/>
      <c r="H87" s="31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124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10" t="str">
        <f>E11</f>
        <v>část GASTRO - F.1.4.i - Technologie stravování</v>
      </c>
      <c r="F89" s="316"/>
      <c r="G89" s="316"/>
      <c r="H89" s="316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Varnsdorf č.p.1726</v>
      </c>
      <c r="G91" s="36"/>
      <c r="H91" s="36"/>
      <c r="I91" s="123" t="s">
        <v>22</v>
      </c>
      <c r="J91" s="66" t="str">
        <f>IF(J14="","",J14)</f>
        <v>14.1.2020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40.15" customHeight="1">
      <c r="A93" s="34"/>
      <c r="B93" s="35"/>
      <c r="C93" s="29" t="s">
        <v>24</v>
      </c>
      <c r="D93" s="36"/>
      <c r="E93" s="36"/>
      <c r="F93" s="27" t="str">
        <f>E17</f>
        <v>Město Varnsdorf</v>
      </c>
      <c r="G93" s="36"/>
      <c r="H93" s="36"/>
      <c r="I93" s="123" t="s">
        <v>30</v>
      </c>
      <c r="J93" s="32" t="str">
        <f>E23</f>
        <v>V a M, spol. s r.o., Matoušova 21, Liberec III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123" t="s">
        <v>33</v>
      </c>
      <c r="J94" s="32" t="str">
        <f>E26</f>
        <v>Ing. Jaroslav Šíma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127</v>
      </c>
      <c r="D96" s="163"/>
      <c r="E96" s="163"/>
      <c r="F96" s="163"/>
      <c r="G96" s="163"/>
      <c r="H96" s="163"/>
      <c r="I96" s="164"/>
      <c r="J96" s="165" t="s">
        <v>128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129</v>
      </c>
      <c r="D98" s="36"/>
      <c r="E98" s="36"/>
      <c r="F98" s="36"/>
      <c r="G98" s="36"/>
      <c r="H98" s="36"/>
      <c r="I98" s="122"/>
      <c r="J98" s="84">
        <f>J122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130</v>
      </c>
    </row>
    <row r="99" spans="1:47" s="9" customFormat="1" ht="24.95" customHeight="1">
      <c r="B99" s="167"/>
      <c r="C99" s="168"/>
      <c r="D99" s="169" t="s">
        <v>144</v>
      </c>
      <c r="E99" s="170"/>
      <c r="F99" s="170"/>
      <c r="G99" s="170"/>
      <c r="H99" s="170"/>
      <c r="I99" s="171"/>
      <c r="J99" s="172">
        <f>J123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3356</v>
      </c>
      <c r="E100" s="176"/>
      <c r="F100" s="176"/>
      <c r="G100" s="176"/>
      <c r="H100" s="176"/>
      <c r="I100" s="177"/>
      <c r="J100" s="178">
        <f>J124</f>
        <v>0</v>
      </c>
      <c r="K100" s="104"/>
      <c r="L100" s="179"/>
    </row>
    <row r="101" spans="1:47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122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47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158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47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161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24.95" customHeight="1">
      <c r="A107" s="34"/>
      <c r="B107" s="35"/>
      <c r="C107" s="23" t="s">
        <v>167</v>
      </c>
      <c r="D107" s="36"/>
      <c r="E107" s="36"/>
      <c r="F107" s="36"/>
      <c r="G107" s="36"/>
      <c r="H107" s="36"/>
      <c r="I107" s="122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6.5" customHeight="1">
      <c r="A110" s="34"/>
      <c r="B110" s="35"/>
      <c r="C110" s="36"/>
      <c r="D110" s="36"/>
      <c r="E110" s="317" t="str">
        <f>E7</f>
        <v>Rekonstrukce hrádku - hlavní budova - ZMĚNA 2019</v>
      </c>
      <c r="F110" s="318"/>
      <c r="G110" s="318"/>
      <c r="H110" s="318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1" customFormat="1" ht="12" customHeight="1">
      <c r="B111" s="21"/>
      <c r="C111" s="29" t="s">
        <v>122</v>
      </c>
      <c r="D111" s="22"/>
      <c r="E111" s="22"/>
      <c r="F111" s="22"/>
      <c r="G111" s="22"/>
      <c r="H111" s="22"/>
      <c r="I111" s="115"/>
      <c r="J111" s="22"/>
      <c r="K111" s="22"/>
      <c r="L111" s="20"/>
    </row>
    <row r="112" spans="1:47" s="2" customFormat="1" ht="16.5" customHeight="1">
      <c r="A112" s="34"/>
      <c r="B112" s="35"/>
      <c r="C112" s="36"/>
      <c r="D112" s="36"/>
      <c r="E112" s="317" t="s">
        <v>123</v>
      </c>
      <c r="F112" s="316"/>
      <c r="G112" s="316"/>
      <c r="H112" s="31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124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10" t="str">
        <f>E11</f>
        <v>část GASTRO - F.1.4.i - Technologie stravování</v>
      </c>
      <c r="F114" s="316"/>
      <c r="G114" s="316"/>
      <c r="H114" s="31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F14</f>
        <v>Varnsdorf č.p.1726</v>
      </c>
      <c r="G116" s="36"/>
      <c r="H116" s="36"/>
      <c r="I116" s="123" t="s">
        <v>22</v>
      </c>
      <c r="J116" s="66" t="str">
        <f>IF(J14="","",J14)</f>
        <v>14.1.2020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40.15" customHeight="1">
      <c r="A118" s="34"/>
      <c r="B118" s="35"/>
      <c r="C118" s="29" t="s">
        <v>24</v>
      </c>
      <c r="D118" s="36"/>
      <c r="E118" s="36"/>
      <c r="F118" s="27" t="str">
        <f>E17</f>
        <v>Město Varnsdorf</v>
      </c>
      <c r="G118" s="36"/>
      <c r="H118" s="36"/>
      <c r="I118" s="123" t="s">
        <v>30</v>
      </c>
      <c r="J118" s="32" t="str">
        <f>E23</f>
        <v>V a M, spol. s r.o., Matoušova 21, Liberec III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28</v>
      </c>
      <c r="D119" s="36"/>
      <c r="E119" s="36"/>
      <c r="F119" s="27" t="str">
        <f>IF(E20="","",E20)</f>
        <v>Vyplň údaj</v>
      </c>
      <c r="G119" s="36"/>
      <c r="H119" s="36"/>
      <c r="I119" s="123" t="s">
        <v>33</v>
      </c>
      <c r="J119" s="32" t="str">
        <f>E26</f>
        <v>Ing. Jaroslav Šíma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80"/>
      <c r="B121" s="181"/>
      <c r="C121" s="182" t="s">
        <v>168</v>
      </c>
      <c r="D121" s="183" t="s">
        <v>61</v>
      </c>
      <c r="E121" s="183" t="s">
        <v>57</v>
      </c>
      <c r="F121" s="183" t="s">
        <v>58</v>
      </c>
      <c r="G121" s="183" t="s">
        <v>169</v>
      </c>
      <c r="H121" s="183" t="s">
        <v>170</v>
      </c>
      <c r="I121" s="184" t="s">
        <v>171</v>
      </c>
      <c r="J121" s="183" t="s">
        <v>128</v>
      </c>
      <c r="K121" s="185" t="s">
        <v>172</v>
      </c>
      <c r="L121" s="186"/>
      <c r="M121" s="75" t="s">
        <v>1</v>
      </c>
      <c r="N121" s="76" t="s">
        <v>40</v>
      </c>
      <c r="O121" s="76" t="s">
        <v>173</v>
      </c>
      <c r="P121" s="76" t="s">
        <v>174</v>
      </c>
      <c r="Q121" s="76" t="s">
        <v>175</v>
      </c>
      <c r="R121" s="76" t="s">
        <v>176</v>
      </c>
      <c r="S121" s="76" t="s">
        <v>177</v>
      </c>
      <c r="T121" s="77" t="s">
        <v>178</v>
      </c>
      <c r="U121" s="180"/>
      <c r="V121" s="180"/>
      <c r="W121" s="180"/>
      <c r="X121" s="180"/>
      <c r="Y121" s="180"/>
      <c r="Z121" s="180"/>
      <c r="AA121" s="180"/>
      <c r="AB121" s="180"/>
      <c r="AC121" s="180"/>
      <c r="AD121" s="180"/>
      <c r="AE121" s="180"/>
    </row>
    <row r="122" spans="1:65" s="2" customFormat="1" ht="22.9" customHeight="1">
      <c r="A122" s="34"/>
      <c r="B122" s="35"/>
      <c r="C122" s="82" t="s">
        <v>179</v>
      </c>
      <c r="D122" s="36"/>
      <c r="E122" s="36"/>
      <c r="F122" s="36"/>
      <c r="G122" s="36"/>
      <c r="H122" s="36"/>
      <c r="I122" s="122"/>
      <c r="J122" s="187">
        <f>BK122</f>
        <v>0</v>
      </c>
      <c r="K122" s="36"/>
      <c r="L122" s="39"/>
      <c r="M122" s="78"/>
      <c r="N122" s="188"/>
      <c r="O122" s="79"/>
      <c r="P122" s="189">
        <f>P123</f>
        <v>0</v>
      </c>
      <c r="Q122" s="79"/>
      <c r="R122" s="189">
        <f>R123</f>
        <v>0</v>
      </c>
      <c r="S122" s="79"/>
      <c r="T122" s="190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75</v>
      </c>
      <c r="AU122" s="17" t="s">
        <v>130</v>
      </c>
      <c r="BK122" s="191">
        <f>BK123</f>
        <v>0</v>
      </c>
    </row>
    <row r="123" spans="1:65" s="12" customFormat="1" ht="25.9" customHeight="1">
      <c r="B123" s="192"/>
      <c r="C123" s="193"/>
      <c r="D123" s="194" t="s">
        <v>75</v>
      </c>
      <c r="E123" s="195" t="s">
        <v>1724</v>
      </c>
      <c r="F123" s="195" t="s">
        <v>1725</v>
      </c>
      <c r="G123" s="193"/>
      <c r="H123" s="193"/>
      <c r="I123" s="196"/>
      <c r="J123" s="197">
        <f>BK123</f>
        <v>0</v>
      </c>
      <c r="K123" s="193"/>
      <c r="L123" s="198"/>
      <c r="M123" s="199"/>
      <c r="N123" s="200"/>
      <c r="O123" s="200"/>
      <c r="P123" s="201">
        <f>P124</f>
        <v>0</v>
      </c>
      <c r="Q123" s="200"/>
      <c r="R123" s="201">
        <f>R124</f>
        <v>0</v>
      </c>
      <c r="S123" s="200"/>
      <c r="T123" s="202">
        <f>T124</f>
        <v>0</v>
      </c>
      <c r="AR123" s="203" t="s">
        <v>85</v>
      </c>
      <c r="AT123" s="204" t="s">
        <v>75</v>
      </c>
      <c r="AU123" s="204" t="s">
        <v>76</v>
      </c>
      <c r="AY123" s="203" t="s">
        <v>182</v>
      </c>
      <c r="BK123" s="205">
        <f>BK124</f>
        <v>0</v>
      </c>
    </row>
    <row r="124" spans="1:65" s="12" customFormat="1" ht="22.9" customHeight="1">
      <c r="B124" s="192"/>
      <c r="C124" s="193"/>
      <c r="D124" s="194" t="s">
        <v>75</v>
      </c>
      <c r="E124" s="206" t="s">
        <v>3357</v>
      </c>
      <c r="F124" s="206" t="s">
        <v>3358</v>
      </c>
      <c r="G124" s="193"/>
      <c r="H124" s="193"/>
      <c r="I124" s="196"/>
      <c r="J124" s="207">
        <f>BK124</f>
        <v>0</v>
      </c>
      <c r="K124" s="193"/>
      <c r="L124" s="198"/>
      <c r="M124" s="199"/>
      <c r="N124" s="200"/>
      <c r="O124" s="200"/>
      <c r="P124" s="201">
        <f>P125</f>
        <v>0</v>
      </c>
      <c r="Q124" s="200"/>
      <c r="R124" s="201">
        <f>R125</f>
        <v>0</v>
      </c>
      <c r="S124" s="200"/>
      <c r="T124" s="202">
        <f>T125</f>
        <v>0</v>
      </c>
      <c r="AR124" s="203" t="s">
        <v>85</v>
      </c>
      <c r="AT124" s="204" t="s">
        <v>75</v>
      </c>
      <c r="AU124" s="204" t="s">
        <v>83</v>
      </c>
      <c r="AY124" s="203" t="s">
        <v>182</v>
      </c>
      <c r="BK124" s="205">
        <f>BK125</f>
        <v>0</v>
      </c>
    </row>
    <row r="125" spans="1:65" s="2" customFormat="1" ht="16.5" customHeight="1">
      <c r="A125" s="34"/>
      <c r="B125" s="35"/>
      <c r="C125" s="208" t="s">
        <v>83</v>
      </c>
      <c r="D125" s="208" t="s">
        <v>184</v>
      </c>
      <c r="E125" s="209" t="s">
        <v>3359</v>
      </c>
      <c r="F125" s="210" t="s">
        <v>3360</v>
      </c>
      <c r="G125" s="211" t="s">
        <v>3326</v>
      </c>
      <c r="H125" s="212">
        <v>1</v>
      </c>
      <c r="I125" s="213"/>
      <c r="J125" s="214">
        <f>ROUND(I125*H125,2)</f>
        <v>0</v>
      </c>
      <c r="K125" s="210" t="s">
        <v>1</v>
      </c>
      <c r="L125" s="39"/>
      <c r="M125" s="265" t="s">
        <v>1</v>
      </c>
      <c r="N125" s="266" t="s">
        <v>41</v>
      </c>
      <c r="O125" s="267"/>
      <c r="P125" s="268">
        <f>O125*H125</f>
        <v>0</v>
      </c>
      <c r="Q125" s="268">
        <v>0</v>
      </c>
      <c r="R125" s="268">
        <f>Q125*H125</f>
        <v>0</v>
      </c>
      <c r="S125" s="268">
        <v>0</v>
      </c>
      <c r="T125" s="26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9" t="s">
        <v>275</v>
      </c>
      <c r="AT125" s="219" t="s">
        <v>184</v>
      </c>
      <c r="AU125" s="219" t="s">
        <v>85</v>
      </c>
      <c r="AY125" s="17" t="s">
        <v>182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7" t="s">
        <v>83</v>
      </c>
      <c r="BK125" s="220">
        <f>ROUND(I125*H125,2)</f>
        <v>0</v>
      </c>
      <c r="BL125" s="17" t="s">
        <v>275</v>
      </c>
      <c r="BM125" s="219" t="s">
        <v>3361</v>
      </c>
    </row>
    <row r="126" spans="1:65" s="2" customFormat="1" ht="6.95" customHeight="1">
      <c r="A126" s="34"/>
      <c r="B126" s="54"/>
      <c r="C126" s="55"/>
      <c r="D126" s="55"/>
      <c r="E126" s="55"/>
      <c r="F126" s="55"/>
      <c r="G126" s="55"/>
      <c r="H126" s="55"/>
      <c r="I126" s="158"/>
      <c r="J126" s="55"/>
      <c r="K126" s="55"/>
      <c r="L126" s="39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sheetProtection password="EA0A" sheet="1" objects="1" scenarios="1" formatColumns="0" formatRows="0" autoFilter="0"/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111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85</v>
      </c>
    </row>
    <row r="4" spans="1:46" s="1" customFormat="1" ht="24.95" customHeight="1">
      <c r="B4" s="20"/>
      <c r="D4" s="119" t="s">
        <v>121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19" t="str">
        <f>'Rekapitulace stavby'!K6</f>
        <v>Rekonstrukce hrádku - hlavní budova - ZMĚNA 2019</v>
      </c>
      <c r="F7" s="320"/>
      <c r="G7" s="320"/>
      <c r="H7" s="320"/>
      <c r="I7" s="115"/>
      <c r="L7" s="20"/>
    </row>
    <row r="8" spans="1:46" s="1" customFormat="1" ht="12" customHeight="1">
      <c r="B8" s="20"/>
      <c r="D8" s="121" t="s">
        <v>122</v>
      </c>
      <c r="I8" s="115"/>
      <c r="L8" s="20"/>
    </row>
    <row r="9" spans="1:46" s="2" customFormat="1" ht="16.5" customHeight="1">
      <c r="A9" s="34"/>
      <c r="B9" s="39"/>
      <c r="C9" s="34"/>
      <c r="D9" s="34"/>
      <c r="E9" s="319" t="s">
        <v>123</v>
      </c>
      <c r="F9" s="321"/>
      <c r="G9" s="321"/>
      <c r="H9" s="32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124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2" t="s">
        <v>3362</v>
      </c>
      <c r="F11" s="321"/>
      <c r="G11" s="321"/>
      <c r="H11" s="32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3363</v>
      </c>
      <c r="G14" s="34"/>
      <c r="H14" s="34"/>
      <c r="I14" s="123" t="s">
        <v>22</v>
      </c>
      <c r="J14" s="124" t="str">
        <f>'Rekapitulace stavby'!AN8</f>
        <v>14.1.2020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>Město Varnsdorf, Nám. E.Beneše 470</v>
      </c>
      <c r="F17" s="34"/>
      <c r="G17" s="34"/>
      <c r="H17" s="34"/>
      <c r="I17" s="123" t="s">
        <v>27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28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3" t="str">
        <f>'Rekapitulace stavby'!E14</f>
        <v>Vyplň údaj</v>
      </c>
      <c r="F20" s="324"/>
      <c r="G20" s="324"/>
      <c r="H20" s="324"/>
      <c r="I20" s="123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30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>V a M spol. s r.o., Matoušova 21, Liberec</v>
      </c>
      <c r="F23" s="34"/>
      <c r="G23" s="34"/>
      <c r="H23" s="34"/>
      <c r="I23" s="123" t="s">
        <v>27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33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>Ing. Jaroslav Šíma</v>
      </c>
      <c r="F26" s="34"/>
      <c r="G26" s="34"/>
      <c r="H26" s="34"/>
      <c r="I26" s="123" t="s">
        <v>27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5" t="s">
        <v>1</v>
      </c>
      <c r="F29" s="325"/>
      <c r="G29" s="325"/>
      <c r="H29" s="32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36</v>
      </c>
      <c r="E32" s="34"/>
      <c r="F32" s="34"/>
      <c r="G32" s="34"/>
      <c r="H32" s="34"/>
      <c r="I32" s="122"/>
      <c r="J32" s="132">
        <f>ROUND(J124,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38</v>
      </c>
      <c r="G34" s="34"/>
      <c r="H34" s="34"/>
      <c r="I34" s="134" t="s">
        <v>37</v>
      </c>
      <c r="J34" s="133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40</v>
      </c>
      <c r="E35" s="121" t="s">
        <v>41</v>
      </c>
      <c r="F35" s="136">
        <f>ROUND((SUM(BE124:BE154)),  2)</f>
        <v>0</v>
      </c>
      <c r="G35" s="34"/>
      <c r="H35" s="34"/>
      <c r="I35" s="137">
        <v>0.21</v>
      </c>
      <c r="J35" s="136">
        <f>ROUND(((SUM(BE124:BE154))*I35),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42</v>
      </c>
      <c r="F36" s="136">
        <f>ROUND((SUM(BF124:BF154)),  2)</f>
        <v>0</v>
      </c>
      <c r="G36" s="34"/>
      <c r="H36" s="34"/>
      <c r="I36" s="137">
        <v>0.15</v>
      </c>
      <c r="J36" s="136">
        <f>ROUND(((SUM(BF124:BF154))*I36),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43</v>
      </c>
      <c r="F37" s="136">
        <f>ROUND((SUM(BG124:BG154)),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44</v>
      </c>
      <c r="F38" s="136">
        <f>ROUND((SUM(BH124:BH154)),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45</v>
      </c>
      <c r="F39" s="136">
        <f>ROUND((SUM(BI124:BI154)),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46</v>
      </c>
      <c r="E41" s="140"/>
      <c r="F41" s="140"/>
      <c r="G41" s="141" t="s">
        <v>47</v>
      </c>
      <c r="H41" s="142" t="s">
        <v>48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49</v>
      </c>
      <c r="E50" s="147"/>
      <c r="F50" s="147"/>
      <c r="G50" s="146" t="s">
        <v>50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51</v>
      </c>
      <c r="E61" s="150"/>
      <c r="F61" s="151" t="s">
        <v>52</v>
      </c>
      <c r="G61" s="149" t="s">
        <v>51</v>
      </c>
      <c r="H61" s="150"/>
      <c r="I61" s="152"/>
      <c r="J61" s="153" t="s">
        <v>52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53</v>
      </c>
      <c r="E65" s="154"/>
      <c r="F65" s="154"/>
      <c r="G65" s="146" t="s">
        <v>54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51</v>
      </c>
      <c r="E76" s="150"/>
      <c r="F76" s="151" t="s">
        <v>52</v>
      </c>
      <c r="G76" s="149" t="s">
        <v>51</v>
      </c>
      <c r="H76" s="150"/>
      <c r="I76" s="152"/>
      <c r="J76" s="153" t="s">
        <v>52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7" t="str">
        <f>E7</f>
        <v>Rekonstrukce hrádku - hlavní budova - ZMĚNA 2019</v>
      </c>
      <c r="F85" s="318"/>
      <c r="G85" s="318"/>
      <c r="H85" s="318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122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7" t="s">
        <v>123</v>
      </c>
      <c r="F87" s="316"/>
      <c r="G87" s="316"/>
      <c r="H87" s="31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124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10" t="str">
        <f>E11</f>
        <v>část INT - F.1.5. - Interiér</v>
      </c>
      <c r="F89" s="316"/>
      <c r="G89" s="316"/>
      <c r="H89" s="316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123" t="s">
        <v>22</v>
      </c>
      <c r="J91" s="66" t="str">
        <f>IF(J14="","",J14)</f>
        <v>14.1.2020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40.15" customHeight="1">
      <c r="A93" s="34"/>
      <c r="B93" s="35"/>
      <c r="C93" s="29" t="s">
        <v>24</v>
      </c>
      <c r="D93" s="36"/>
      <c r="E93" s="36"/>
      <c r="F93" s="27" t="str">
        <f>E17</f>
        <v>Město Varnsdorf, Nám. E.Beneše 470</v>
      </c>
      <c r="G93" s="36"/>
      <c r="H93" s="36"/>
      <c r="I93" s="123" t="s">
        <v>30</v>
      </c>
      <c r="J93" s="32" t="str">
        <f>E23</f>
        <v>V a M spol. s r.o., Matoušova 21, Liberec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123" t="s">
        <v>33</v>
      </c>
      <c r="J94" s="32" t="str">
        <f>E26</f>
        <v>Ing. Jaroslav Šíma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127</v>
      </c>
      <c r="D96" s="163"/>
      <c r="E96" s="163"/>
      <c r="F96" s="163"/>
      <c r="G96" s="163"/>
      <c r="H96" s="163"/>
      <c r="I96" s="164"/>
      <c r="J96" s="165" t="s">
        <v>128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129</v>
      </c>
      <c r="D98" s="36"/>
      <c r="E98" s="36"/>
      <c r="F98" s="36"/>
      <c r="G98" s="36"/>
      <c r="H98" s="36"/>
      <c r="I98" s="122"/>
      <c r="J98" s="84">
        <f>J124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130</v>
      </c>
    </row>
    <row r="99" spans="1:47" s="9" customFormat="1" ht="24.95" customHeight="1">
      <c r="B99" s="167"/>
      <c r="C99" s="168"/>
      <c r="D99" s="169" t="s">
        <v>3364</v>
      </c>
      <c r="E99" s="170"/>
      <c r="F99" s="170"/>
      <c r="G99" s="170"/>
      <c r="H99" s="170"/>
      <c r="I99" s="171"/>
      <c r="J99" s="172">
        <f>J125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3365</v>
      </c>
      <c r="E100" s="176"/>
      <c r="F100" s="176"/>
      <c r="G100" s="176"/>
      <c r="H100" s="176"/>
      <c r="I100" s="177"/>
      <c r="J100" s="178">
        <f>J126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3366</v>
      </c>
      <c r="E101" s="176"/>
      <c r="F101" s="176"/>
      <c r="G101" s="176"/>
      <c r="H101" s="176"/>
      <c r="I101" s="177"/>
      <c r="J101" s="178">
        <f>J135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3367</v>
      </c>
      <c r="E102" s="176"/>
      <c r="F102" s="176"/>
      <c r="G102" s="176"/>
      <c r="H102" s="176"/>
      <c r="I102" s="177"/>
      <c r="J102" s="178">
        <f>J142</f>
        <v>0</v>
      </c>
      <c r="K102" s="104"/>
      <c r="L102" s="179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122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158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161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3" t="s">
        <v>167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17" t="str">
        <f>E7</f>
        <v>Rekonstrukce hrádku - hlavní budova - ZMĚNA 2019</v>
      </c>
      <c r="F112" s="318"/>
      <c r="G112" s="318"/>
      <c r="H112" s="318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>
      <c r="B113" s="21"/>
      <c r="C113" s="29" t="s">
        <v>122</v>
      </c>
      <c r="D113" s="22"/>
      <c r="E113" s="22"/>
      <c r="F113" s="22"/>
      <c r="G113" s="22"/>
      <c r="H113" s="22"/>
      <c r="I113" s="115"/>
      <c r="J113" s="22"/>
      <c r="K113" s="22"/>
      <c r="L113" s="20"/>
    </row>
    <row r="114" spans="1:65" s="2" customFormat="1" ht="16.5" customHeight="1">
      <c r="A114" s="34"/>
      <c r="B114" s="35"/>
      <c r="C114" s="36"/>
      <c r="D114" s="36"/>
      <c r="E114" s="317" t="s">
        <v>123</v>
      </c>
      <c r="F114" s="316"/>
      <c r="G114" s="316"/>
      <c r="H114" s="31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124</v>
      </c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310" t="str">
        <f>E11</f>
        <v>část INT - F.1.5. - Interiér</v>
      </c>
      <c r="F116" s="316"/>
      <c r="G116" s="316"/>
      <c r="H116" s="31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F14</f>
        <v xml:space="preserve"> </v>
      </c>
      <c r="G118" s="36"/>
      <c r="H118" s="36"/>
      <c r="I118" s="123" t="s">
        <v>22</v>
      </c>
      <c r="J118" s="66" t="str">
        <f>IF(J14="","",J14)</f>
        <v>14.1.2020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40.15" customHeight="1">
      <c r="A120" s="34"/>
      <c r="B120" s="35"/>
      <c r="C120" s="29" t="s">
        <v>24</v>
      </c>
      <c r="D120" s="36"/>
      <c r="E120" s="36"/>
      <c r="F120" s="27" t="str">
        <f>E17</f>
        <v>Město Varnsdorf, Nám. E.Beneše 470</v>
      </c>
      <c r="G120" s="36"/>
      <c r="H120" s="36"/>
      <c r="I120" s="123" t="s">
        <v>30</v>
      </c>
      <c r="J120" s="32" t="str">
        <f>E23</f>
        <v>V a M spol. s r.o., Matoušova 21, Liberec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28</v>
      </c>
      <c r="D121" s="36"/>
      <c r="E121" s="36"/>
      <c r="F121" s="27" t="str">
        <f>IF(E20="","",E20)</f>
        <v>Vyplň údaj</v>
      </c>
      <c r="G121" s="36"/>
      <c r="H121" s="36"/>
      <c r="I121" s="123" t="s">
        <v>33</v>
      </c>
      <c r="J121" s="32" t="str">
        <f>E26</f>
        <v>Ing. Jaroslav Šíma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80"/>
      <c r="B123" s="181"/>
      <c r="C123" s="182" t="s">
        <v>168</v>
      </c>
      <c r="D123" s="183" t="s">
        <v>61</v>
      </c>
      <c r="E123" s="183" t="s">
        <v>57</v>
      </c>
      <c r="F123" s="183" t="s">
        <v>58</v>
      </c>
      <c r="G123" s="183" t="s">
        <v>169</v>
      </c>
      <c r="H123" s="183" t="s">
        <v>170</v>
      </c>
      <c r="I123" s="184" t="s">
        <v>171</v>
      </c>
      <c r="J123" s="183" t="s">
        <v>128</v>
      </c>
      <c r="K123" s="185" t="s">
        <v>172</v>
      </c>
      <c r="L123" s="186"/>
      <c r="M123" s="75" t="s">
        <v>1</v>
      </c>
      <c r="N123" s="76" t="s">
        <v>40</v>
      </c>
      <c r="O123" s="76" t="s">
        <v>173</v>
      </c>
      <c r="P123" s="76" t="s">
        <v>174</v>
      </c>
      <c r="Q123" s="76" t="s">
        <v>175</v>
      </c>
      <c r="R123" s="76" t="s">
        <v>176</v>
      </c>
      <c r="S123" s="76" t="s">
        <v>177</v>
      </c>
      <c r="T123" s="77" t="s">
        <v>178</v>
      </c>
      <c r="U123" s="180"/>
      <c r="V123" s="180"/>
      <c r="W123" s="180"/>
      <c r="X123" s="180"/>
      <c r="Y123" s="180"/>
      <c r="Z123" s="180"/>
      <c r="AA123" s="180"/>
      <c r="AB123" s="180"/>
      <c r="AC123" s="180"/>
      <c r="AD123" s="180"/>
      <c r="AE123" s="180"/>
    </row>
    <row r="124" spans="1:65" s="2" customFormat="1" ht="22.9" customHeight="1">
      <c r="A124" s="34"/>
      <c r="B124" s="35"/>
      <c r="C124" s="82" t="s">
        <v>179</v>
      </c>
      <c r="D124" s="36"/>
      <c r="E124" s="36"/>
      <c r="F124" s="36"/>
      <c r="G124" s="36"/>
      <c r="H124" s="36"/>
      <c r="I124" s="122"/>
      <c r="J124" s="187">
        <f>BK124</f>
        <v>0</v>
      </c>
      <c r="K124" s="36"/>
      <c r="L124" s="39"/>
      <c r="M124" s="78"/>
      <c r="N124" s="188"/>
      <c r="O124" s="79"/>
      <c r="P124" s="189">
        <f>P125</f>
        <v>0</v>
      </c>
      <c r="Q124" s="79"/>
      <c r="R124" s="189">
        <f>R125</f>
        <v>0</v>
      </c>
      <c r="S124" s="79"/>
      <c r="T124" s="190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75</v>
      </c>
      <c r="AU124" s="17" t="s">
        <v>130</v>
      </c>
      <c r="BK124" s="191">
        <f>BK125</f>
        <v>0</v>
      </c>
    </row>
    <row r="125" spans="1:65" s="12" customFormat="1" ht="25.9" customHeight="1">
      <c r="B125" s="192"/>
      <c r="C125" s="193"/>
      <c r="D125" s="194" t="s">
        <v>75</v>
      </c>
      <c r="E125" s="195" t="s">
        <v>3368</v>
      </c>
      <c r="F125" s="195" t="s">
        <v>3369</v>
      </c>
      <c r="G125" s="193"/>
      <c r="H125" s="193"/>
      <c r="I125" s="196"/>
      <c r="J125" s="197">
        <f>BK125</f>
        <v>0</v>
      </c>
      <c r="K125" s="193"/>
      <c r="L125" s="198"/>
      <c r="M125" s="199"/>
      <c r="N125" s="200"/>
      <c r="O125" s="200"/>
      <c r="P125" s="201">
        <f>P126+P135+P142</f>
        <v>0</v>
      </c>
      <c r="Q125" s="200"/>
      <c r="R125" s="201">
        <f>R126+R135+R142</f>
        <v>0</v>
      </c>
      <c r="S125" s="200"/>
      <c r="T125" s="202">
        <f>T126+T135+T142</f>
        <v>0</v>
      </c>
      <c r="AR125" s="203" t="s">
        <v>83</v>
      </c>
      <c r="AT125" s="204" t="s">
        <v>75</v>
      </c>
      <c r="AU125" s="204" t="s">
        <v>76</v>
      </c>
      <c r="AY125" s="203" t="s">
        <v>182</v>
      </c>
      <c r="BK125" s="205">
        <f>BK126+BK135+BK142</f>
        <v>0</v>
      </c>
    </row>
    <row r="126" spans="1:65" s="12" customFormat="1" ht="22.9" customHeight="1">
      <c r="B126" s="192"/>
      <c r="C126" s="193"/>
      <c r="D126" s="194" t="s">
        <v>75</v>
      </c>
      <c r="E126" s="206" t="s">
        <v>3370</v>
      </c>
      <c r="F126" s="206" t="s">
        <v>3371</v>
      </c>
      <c r="G126" s="193"/>
      <c r="H126" s="193"/>
      <c r="I126" s="196"/>
      <c r="J126" s="207">
        <f>BK126</f>
        <v>0</v>
      </c>
      <c r="K126" s="193"/>
      <c r="L126" s="198"/>
      <c r="M126" s="199"/>
      <c r="N126" s="200"/>
      <c r="O126" s="200"/>
      <c r="P126" s="201">
        <f>SUM(P127:P134)</f>
        <v>0</v>
      </c>
      <c r="Q126" s="200"/>
      <c r="R126" s="201">
        <f>SUM(R127:R134)</f>
        <v>0</v>
      </c>
      <c r="S126" s="200"/>
      <c r="T126" s="202">
        <f>SUM(T127:T134)</f>
        <v>0</v>
      </c>
      <c r="AR126" s="203" t="s">
        <v>83</v>
      </c>
      <c r="AT126" s="204" t="s">
        <v>75</v>
      </c>
      <c r="AU126" s="204" t="s">
        <v>83</v>
      </c>
      <c r="AY126" s="203" t="s">
        <v>182</v>
      </c>
      <c r="BK126" s="205">
        <f>SUM(BK127:BK134)</f>
        <v>0</v>
      </c>
    </row>
    <row r="127" spans="1:65" s="2" customFormat="1" ht="21.75" customHeight="1">
      <c r="A127" s="34"/>
      <c r="B127" s="35"/>
      <c r="C127" s="208" t="s">
        <v>83</v>
      </c>
      <c r="D127" s="208" t="s">
        <v>184</v>
      </c>
      <c r="E127" s="209" t="s">
        <v>3372</v>
      </c>
      <c r="F127" s="210" t="s">
        <v>3373</v>
      </c>
      <c r="G127" s="211" t="s">
        <v>414</v>
      </c>
      <c r="H127" s="212">
        <v>1</v>
      </c>
      <c r="I127" s="213"/>
      <c r="J127" s="214">
        <f t="shared" ref="J127:J134" si="0">ROUND(I127*H127,2)</f>
        <v>0</v>
      </c>
      <c r="K127" s="210" t="s">
        <v>1</v>
      </c>
      <c r="L127" s="39"/>
      <c r="M127" s="215" t="s">
        <v>1</v>
      </c>
      <c r="N127" s="216" t="s">
        <v>41</v>
      </c>
      <c r="O127" s="71"/>
      <c r="P127" s="217">
        <f t="shared" ref="P127:P134" si="1">O127*H127</f>
        <v>0</v>
      </c>
      <c r="Q127" s="217">
        <v>0</v>
      </c>
      <c r="R127" s="217">
        <f t="shared" ref="R127:R134" si="2">Q127*H127</f>
        <v>0</v>
      </c>
      <c r="S127" s="217">
        <v>0</v>
      </c>
      <c r="T127" s="218">
        <f t="shared" ref="T127:T134" si="3"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189</v>
      </c>
      <c r="AT127" s="219" t="s">
        <v>184</v>
      </c>
      <c r="AU127" s="219" t="s">
        <v>85</v>
      </c>
      <c r="AY127" s="17" t="s">
        <v>182</v>
      </c>
      <c r="BE127" s="220">
        <f t="shared" ref="BE127:BE134" si="4">IF(N127="základní",J127,0)</f>
        <v>0</v>
      </c>
      <c r="BF127" s="220">
        <f t="shared" ref="BF127:BF134" si="5">IF(N127="snížená",J127,0)</f>
        <v>0</v>
      </c>
      <c r="BG127" s="220">
        <f t="shared" ref="BG127:BG134" si="6">IF(N127="zákl. přenesená",J127,0)</f>
        <v>0</v>
      </c>
      <c r="BH127" s="220">
        <f t="shared" ref="BH127:BH134" si="7">IF(N127="sníž. přenesená",J127,0)</f>
        <v>0</v>
      </c>
      <c r="BI127" s="220">
        <f t="shared" ref="BI127:BI134" si="8">IF(N127="nulová",J127,0)</f>
        <v>0</v>
      </c>
      <c r="BJ127" s="17" t="s">
        <v>83</v>
      </c>
      <c r="BK127" s="220">
        <f t="shared" ref="BK127:BK134" si="9">ROUND(I127*H127,2)</f>
        <v>0</v>
      </c>
      <c r="BL127" s="17" t="s">
        <v>189</v>
      </c>
      <c r="BM127" s="219" t="s">
        <v>251</v>
      </c>
    </row>
    <row r="128" spans="1:65" s="2" customFormat="1" ht="16.5" customHeight="1">
      <c r="A128" s="34"/>
      <c r="B128" s="35"/>
      <c r="C128" s="208" t="s">
        <v>85</v>
      </c>
      <c r="D128" s="208" t="s">
        <v>184</v>
      </c>
      <c r="E128" s="209" t="s">
        <v>3374</v>
      </c>
      <c r="F128" s="210" t="s">
        <v>3375</v>
      </c>
      <c r="G128" s="211" t="s">
        <v>414</v>
      </c>
      <c r="H128" s="212">
        <v>1</v>
      </c>
      <c r="I128" s="213"/>
      <c r="J128" s="214">
        <f t="shared" si="0"/>
        <v>0</v>
      </c>
      <c r="K128" s="210" t="s">
        <v>1</v>
      </c>
      <c r="L128" s="39"/>
      <c r="M128" s="215" t="s">
        <v>1</v>
      </c>
      <c r="N128" s="216" t="s">
        <v>41</v>
      </c>
      <c r="O128" s="71"/>
      <c r="P128" s="217">
        <f t="shared" si="1"/>
        <v>0</v>
      </c>
      <c r="Q128" s="217">
        <v>0</v>
      </c>
      <c r="R128" s="217">
        <f t="shared" si="2"/>
        <v>0</v>
      </c>
      <c r="S128" s="217">
        <v>0</v>
      </c>
      <c r="T128" s="218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189</v>
      </c>
      <c r="AT128" s="219" t="s">
        <v>184</v>
      </c>
      <c r="AU128" s="219" t="s">
        <v>85</v>
      </c>
      <c r="AY128" s="17" t="s">
        <v>182</v>
      </c>
      <c r="BE128" s="220">
        <f t="shared" si="4"/>
        <v>0</v>
      </c>
      <c r="BF128" s="220">
        <f t="shared" si="5"/>
        <v>0</v>
      </c>
      <c r="BG128" s="220">
        <f t="shared" si="6"/>
        <v>0</v>
      </c>
      <c r="BH128" s="220">
        <f t="shared" si="7"/>
        <v>0</v>
      </c>
      <c r="BI128" s="220">
        <f t="shared" si="8"/>
        <v>0</v>
      </c>
      <c r="BJ128" s="17" t="s">
        <v>83</v>
      </c>
      <c r="BK128" s="220">
        <f t="shared" si="9"/>
        <v>0</v>
      </c>
      <c r="BL128" s="17" t="s">
        <v>189</v>
      </c>
      <c r="BM128" s="219" t="s">
        <v>261</v>
      </c>
    </row>
    <row r="129" spans="1:65" s="2" customFormat="1" ht="16.5" customHeight="1">
      <c r="A129" s="34"/>
      <c r="B129" s="35"/>
      <c r="C129" s="208" t="s">
        <v>195</v>
      </c>
      <c r="D129" s="208" t="s">
        <v>184</v>
      </c>
      <c r="E129" s="209" t="s">
        <v>3376</v>
      </c>
      <c r="F129" s="210" t="s">
        <v>3377</v>
      </c>
      <c r="G129" s="211" t="s">
        <v>414</v>
      </c>
      <c r="H129" s="212">
        <v>1</v>
      </c>
      <c r="I129" s="213"/>
      <c r="J129" s="214">
        <f t="shared" si="0"/>
        <v>0</v>
      </c>
      <c r="K129" s="210" t="s">
        <v>1</v>
      </c>
      <c r="L129" s="39"/>
      <c r="M129" s="215" t="s">
        <v>1</v>
      </c>
      <c r="N129" s="216" t="s">
        <v>41</v>
      </c>
      <c r="O129" s="71"/>
      <c r="P129" s="217">
        <f t="shared" si="1"/>
        <v>0</v>
      </c>
      <c r="Q129" s="217">
        <v>0</v>
      </c>
      <c r="R129" s="217">
        <f t="shared" si="2"/>
        <v>0</v>
      </c>
      <c r="S129" s="217">
        <v>0</v>
      </c>
      <c r="T129" s="218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189</v>
      </c>
      <c r="AT129" s="219" t="s">
        <v>184</v>
      </c>
      <c r="AU129" s="219" t="s">
        <v>85</v>
      </c>
      <c r="AY129" s="17" t="s">
        <v>182</v>
      </c>
      <c r="BE129" s="220">
        <f t="shared" si="4"/>
        <v>0</v>
      </c>
      <c r="BF129" s="220">
        <f t="shared" si="5"/>
        <v>0</v>
      </c>
      <c r="BG129" s="220">
        <f t="shared" si="6"/>
        <v>0</v>
      </c>
      <c r="BH129" s="220">
        <f t="shared" si="7"/>
        <v>0</v>
      </c>
      <c r="BI129" s="220">
        <f t="shared" si="8"/>
        <v>0</v>
      </c>
      <c r="BJ129" s="17" t="s">
        <v>83</v>
      </c>
      <c r="BK129" s="220">
        <f t="shared" si="9"/>
        <v>0</v>
      </c>
      <c r="BL129" s="17" t="s">
        <v>189</v>
      </c>
      <c r="BM129" s="219" t="s">
        <v>275</v>
      </c>
    </row>
    <row r="130" spans="1:65" s="2" customFormat="1" ht="16.5" customHeight="1">
      <c r="A130" s="34"/>
      <c r="B130" s="35"/>
      <c r="C130" s="208" t="s">
        <v>189</v>
      </c>
      <c r="D130" s="208" t="s">
        <v>184</v>
      </c>
      <c r="E130" s="209" t="s">
        <v>3378</v>
      </c>
      <c r="F130" s="210" t="s">
        <v>3379</v>
      </c>
      <c r="G130" s="211" t="s">
        <v>414</v>
      </c>
      <c r="H130" s="212">
        <v>1</v>
      </c>
      <c r="I130" s="213"/>
      <c r="J130" s="214">
        <f t="shared" si="0"/>
        <v>0</v>
      </c>
      <c r="K130" s="210" t="s">
        <v>1</v>
      </c>
      <c r="L130" s="39"/>
      <c r="M130" s="215" t="s">
        <v>1</v>
      </c>
      <c r="N130" s="216" t="s">
        <v>41</v>
      </c>
      <c r="O130" s="71"/>
      <c r="P130" s="217">
        <f t="shared" si="1"/>
        <v>0</v>
      </c>
      <c r="Q130" s="217">
        <v>0</v>
      </c>
      <c r="R130" s="217">
        <f t="shared" si="2"/>
        <v>0</v>
      </c>
      <c r="S130" s="217">
        <v>0</v>
      </c>
      <c r="T130" s="218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189</v>
      </c>
      <c r="AT130" s="219" t="s">
        <v>184</v>
      </c>
      <c r="AU130" s="219" t="s">
        <v>85</v>
      </c>
      <c r="AY130" s="17" t="s">
        <v>182</v>
      </c>
      <c r="BE130" s="220">
        <f t="shared" si="4"/>
        <v>0</v>
      </c>
      <c r="BF130" s="220">
        <f t="shared" si="5"/>
        <v>0</v>
      </c>
      <c r="BG130" s="220">
        <f t="shared" si="6"/>
        <v>0</v>
      </c>
      <c r="BH130" s="220">
        <f t="shared" si="7"/>
        <v>0</v>
      </c>
      <c r="BI130" s="220">
        <f t="shared" si="8"/>
        <v>0</v>
      </c>
      <c r="BJ130" s="17" t="s">
        <v>83</v>
      </c>
      <c r="BK130" s="220">
        <f t="shared" si="9"/>
        <v>0</v>
      </c>
      <c r="BL130" s="17" t="s">
        <v>189</v>
      </c>
      <c r="BM130" s="219" t="s">
        <v>3380</v>
      </c>
    </row>
    <row r="131" spans="1:65" s="2" customFormat="1" ht="16.5" customHeight="1">
      <c r="A131" s="34"/>
      <c r="B131" s="35"/>
      <c r="C131" s="208" t="s">
        <v>215</v>
      </c>
      <c r="D131" s="208" t="s">
        <v>184</v>
      </c>
      <c r="E131" s="209" t="s">
        <v>3381</v>
      </c>
      <c r="F131" s="210" t="s">
        <v>3382</v>
      </c>
      <c r="G131" s="211" t="s">
        <v>414</v>
      </c>
      <c r="H131" s="212">
        <v>12</v>
      </c>
      <c r="I131" s="213"/>
      <c r="J131" s="214">
        <f t="shared" si="0"/>
        <v>0</v>
      </c>
      <c r="K131" s="210" t="s">
        <v>1</v>
      </c>
      <c r="L131" s="39"/>
      <c r="M131" s="215" t="s">
        <v>1</v>
      </c>
      <c r="N131" s="216" t="s">
        <v>41</v>
      </c>
      <c r="O131" s="71"/>
      <c r="P131" s="217">
        <f t="shared" si="1"/>
        <v>0</v>
      </c>
      <c r="Q131" s="217">
        <v>0</v>
      </c>
      <c r="R131" s="217">
        <f t="shared" si="2"/>
        <v>0</v>
      </c>
      <c r="S131" s="217">
        <v>0</v>
      </c>
      <c r="T131" s="218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189</v>
      </c>
      <c r="AT131" s="219" t="s">
        <v>184</v>
      </c>
      <c r="AU131" s="219" t="s">
        <v>85</v>
      </c>
      <c r="AY131" s="17" t="s">
        <v>182</v>
      </c>
      <c r="BE131" s="220">
        <f t="shared" si="4"/>
        <v>0</v>
      </c>
      <c r="BF131" s="220">
        <f t="shared" si="5"/>
        <v>0</v>
      </c>
      <c r="BG131" s="220">
        <f t="shared" si="6"/>
        <v>0</v>
      </c>
      <c r="BH131" s="220">
        <f t="shared" si="7"/>
        <v>0</v>
      </c>
      <c r="BI131" s="220">
        <f t="shared" si="8"/>
        <v>0</v>
      </c>
      <c r="BJ131" s="17" t="s">
        <v>83</v>
      </c>
      <c r="BK131" s="220">
        <f t="shared" si="9"/>
        <v>0</v>
      </c>
      <c r="BL131" s="17" t="s">
        <v>189</v>
      </c>
      <c r="BM131" s="219" t="s">
        <v>3383</v>
      </c>
    </row>
    <row r="132" spans="1:65" s="2" customFormat="1" ht="16.5" customHeight="1">
      <c r="A132" s="34"/>
      <c r="B132" s="35"/>
      <c r="C132" s="208" t="s">
        <v>222</v>
      </c>
      <c r="D132" s="208" t="s">
        <v>184</v>
      </c>
      <c r="E132" s="209" t="s">
        <v>3384</v>
      </c>
      <c r="F132" s="210" t="s">
        <v>3385</v>
      </c>
      <c r="G132" s="211" t="s">
        <v>414</v>
      </c>
      <c r="H132" s="212">
        <v>1</v>
      </c>
      <c r="I132" s="213"/>
      <c r="J132" s="214">
        <f t="shared" si="0"/>
        <v>0</v>
      </c>
      <c r="K132" s="210" t="s">
        <v>1</v>
      </c>
      <c r="L132" s="39"/>
      <c r="M132" s="215" t="s">
        <v>1</v>
      </c>
      <c r="N132" s="216" t="s">
        <v>41</v>
      </c>
      <c r="O132" s="71"/>
      <c r="P132" s="217">
        <f t="shared" si="1"/>
        <v>0</v>
      </c>
      <c r="Q132" s="217">
        <v>0</v>
      </c>
      <c r="R132" s="217">
        <f t="shared" si="2"/>
        <v>0</v>
      </c>
      <c r="S132" s="217">
        <v>0</v>
      </c>
      <c r="T132" s="218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189</v>
      </c>
      <c r="AT132" s="219" t="s">
        <v>184</v>
      </c>
      <c r="AU132" s="219" t="s">
        <v>85</v>
      </c>
      <c r="AY132" s="17" t="s">
        <v>182</v>
      </c>
      <c r="BE132" s="220">
        <f t="shared" si="4"/>
        <v>0</v>
      </c>
      <c r="BF132" s="220">
        <f t="shared" si="5"/>
        <v>0</v>
      </c>
      <c r="BG132" s="220">
        <f t="shared" si="6"/>
        <v>0</v>
      </c>
      <c r="BH132" s="220">
        <f t="shared" si="7"/>
        <v>0</v>
      </c>
      <c r="BI132" s="220">
        <f t="shared" si="8"/>
        <v>0</v>
      </c>
      <c r="BJ132" s="17" t="s">
        <v>83</v>
      </c>
      <c r="BK132" s="220">
        <f t="shared" si="9"/>
        <v>0</v>
      </c>
      <c r="BL132" s="17" t="s">
        <v>189</v>
      </c>
      <c r="BM132" s="219" t="s">
        <v>3386</v>
      </c>
    </row>
    <row r="133" spans="1:65" s="2" customFormat="1" ht="16.5" customHeight="1">
      <c r="A133" s="34"/>
      <c r="B133" s="35"/>
      <c r="C133" s="208" t="s">
        <v>230</v>
      </c>
      <c r="D133" s="208" t="s">
        <v>184</v>
      </c>
      <c r="E133" s="209" t="s">
        <v>3387</v>
      </c>
      <c r="F133" s="210" t="s">
        <v>3388</v>
      </c>
      <c r="G133" s="211" t="s">
        <v>414</v>
      </c>
      <c r="H133" s="212">
        <v>1</v>
      </c>
      <c r="I133" s="213"/>
      <c r="J133" s="214">
        <f t="shared" si="0"/>
        <v>0</v>
      </c>
      <c r="K133" s="210" t="s">
        <v>1</v>
      </c>
      <c r="L133" s="39"/>
      <c r="M133" s="215" t="s">
        <v>1</v>
      </c>
      <c r="N133" s="216" t="s">
        <v>41</v>
      </c>
      <c r="O133" s="71"/>
      <c r="P133" s="217">
        <f t="shared" si="1"/>
        <v>0</v>
      </c>
      <c r="Q133" s="217">
        <v>0</v>
      </c>
      <c r="R133" s="217">
        <f t="shared" si="2"/>
        <v>0</v>
      </c>
      <c r="S133" s="217">
        <v>0</v>
      </c>
      <c r="T133" s="218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189</v>
      </c>
      <c r="AT133" s="219" t="s">
        <v>184</v>
      </c>
      <c r="AU133" s="219" t="s">
        <v>85</v>
      </c>
      <c r="AY133" s="17" t="s">
        <v>182</v>
      </c>
      <c r="BE133" s="220">
        <f t="shared" si="4"/>
        <v>0</v>
      </c>
      <c r="BF133" s="220">
        <f t="shared" si="5"/>
        <v>0</v>
      </c>
      <c r="BG133" s="220">
        <f t="shared" si="6"/>
        <v>0</v>
      </c>
      <c r="BH133" s="220">
        <f t="shared" si="7"/>
        <v>0</v>
      </c>
      <c r="BI133" s="220">
        <f t="shared" si="8"/>
        <v>0</v>
      </c>
      <c r="BJ133" s="17" t="s">
        <v>83</v>
      </c>
      <c r="BK133" s="220">
        <f t="shared" si="9"/>
        <v>0</v>
      </c>
      <c r="BL133" s="17" t="s">
        <v>189</v>
      </c>
      <c r="BM133" s="219" t="s">
        <v>3389</v>
      </c>
    </row>
    <row r="134" spans="1:65" s="2" customFormat="1" ht="16.5" customHeight="1">
      <c r="A134" s="34"/>
      <c r="B134" s="35"/>
      <c r="C134" s="208" t="s">
        <v>234</v>
      </c>
      <c r="D134" s="208" t="s">
        <v>184</v>
      </c>
      <c r="E134" s="209" t="s">
        <v>3390</v>
      </c>
      <c r="F134" s="210" t="s">
        <v>3391</v>
      </c>
      <c r="G134" s="211" t="s">
        <v>414</v>
      </c>
      <c r="H134" s="212">
        <v>1</v>
      </c>
      <c r="I134" s="213"/>
      <c r="J134" s="214">
        <f t="shared" si="0"/>
        <v>0</v>
      </c>
      <c r="K134" s="210" t="s">
        <v>1</v>
      </c>
      <c r="L134" s="39"/>
      <c r="M134" s="215" t="s">
        <v>1</v>
      </c>
      <c r="N134" s="216" t="s">
        <v>41</v>
      </c>
      <c r="O134" s="71"/>
      <c r="P134" s="217">
        <f t="shared" si="1"/>
        <v>0</v>
      </c>
      <c r="Q134" s="217">
        <v>0</v>
      </c>
      <c r="R134" s="217">
        <f t="shared" si="2"/>
        <v>0</v>
      </c>
      <c r="S134" s="217">
        <v>0</v>
      </c>
      <c r="T134" s="218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189</v>
      </c>
      <c r="AT134" s="219" t="s">
        <v>184</v>
      </c>
      <c r="AU134" s="219" t="s">
        <v>85</v>
      </c>
      <c r="AY134" s="17" t="s">
        <v>182</v>
      </c>
      <c r="BE134" s="220">
        <f t="shared" si="4"/>
        <v>0</v>
      </c>
      <c r="BF134" s="220">
        <f t="shared" si="5"/>
        <v>0</v>
      </c>
      <c r="BG134" s="220">
        <f t="shared" si="6"/>
        <v>0</v>
      </c>
      <c r="BH134" s="220">
        <f t="shared" si="7"/>
        <v>0</v>
      </c>
      <c r="BI134" s="220">
        <f t="shared" si="8"/>
        <v>0</v>
      </c>
      <c r="BJ134" s="17" t="s">
        <v>83</v>
      </c>
      <c r="BK134" s="220">
        <f t="shared" si="9"/>
        <v>0</v>
      </c>
      <c r="BL134" s="17" t="s">
        <v>189</v>
      </c>
      <c r="BM134" s="219" t="s">
        <v>3392</v>
      </c>
    </row>
    <row r="135" spans="1:65" s="12" customFormat="1" ht="22.9" customHeight="1">
      <c r="B135" s="192"/>
      <c r="C135" s="193"/>
      <c r="D135" s="194" t="s">
        <v>75</v>
      </c>
      <c r="E135" s="206" t="s">
        <v>3393</v>
      </c>
      <c r="F135" s="206" t="s">
        <v>3394</v>
      </c>
      <c r="G135" s="193"/>
      <c r="H135" s="193"/>
      <c r="I135" s="196"/>
      <c r="J135" s="207">
        <f>BK135</f>
        <v>0</v>
      </c>
      <c r="K135" s="193"/>
      <c r="L135" s="198"/>
      <c r="M135" s="199"/>
      <c r="N135" s="200"/>
      <c r="O135" s="200"/>
      <c r="P135" s="201">
        <f>SUM(P136:P141)</f>
        <v>0</v>
      </c>
      <c r="Q135" s="200"/>
      <c r="R135" s="201">
        <f>SUM(R136:R141)</f>
        <v>0</v>
      </c>
      <c r="S135" s="200"/>
      <c r="T135" s="202">
        <f>SUM(T136:T141)</f>
        <v>0</v>
      </c>
      <c r="AR135" s="203" t="s">
        <v>83</v>
      </c>
      <c r="AT135" s="204" t="s">
        <v>75</v>
      </c>
      <c r="AU135" s="204" t="s">
        <v>83</v>
      </c>
      <c r="AY135" s="203" t="s">
        <v>182</v>
      </c>
      <c r="BK135" s="205">
        <f>SUM(BK136:BK141)</f>
        <v>0</v>
      </c>
    </row>
    <row r="136" spans="1:65" s="2" customFormat="1" ht="21.75" customHeight="1">
      <c r="A136" s="34"/>
      <c r="B136" s="35"/>
      <c r="C136" s="208" t="s">
        <v>238</v>
      </c>
      <c r="D136" s="208" t="s">
        <v>184</v>
      </c>
      <c r="E136" s="209" t="s">
        <v>3395</v>
      </c>
      <c r="F136" s="210" t="s">
        <v>3396</v>
      </c>
      <c r="G136" s="211" t="s">
        <v>414</v>
      </c>
      <c r="H136" s="212">
        <v>1</v>
      </c>
      <c r="I136" s="213"/>
      <c r="J136" s="214">
        <f t="shared" ref="J136:J141" si="10">ROUND(I136*H136,2)</f>
        <v>0</v>
      </c>
      <c r="K136" s="210" t="s">
        <v>1</v>
      </c>
      <c r="L136" s="39"/>
      <c r="M136" s="215" t="s">
        <v>1</v>
      </c>
      <c r="N136" s="216" t="s">
        <v>41</v>
      </c>
      <c r="O136" s="71"/>
      <c r="P136" s="217">
        <f t="shared" ref="P136:P141" si="11">O136*H136</f>
        <v>0</v>
      </c>
      <c r="Q136" s="217">
        <v>0</v>
      </c>
      <c r="R136" s="217">
        <f t="shared" ref="R136:R141" si="12">Q136*H136</f>
        <v>0</v>
      </c>
      <c r="S136" s="217">
        <v>0</v>
      </c>
      <c r="T136" s="218">
        <f t="shared" ref="T136:T141" si="13"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189</v>
      </c>
      <c r="AT136" s="219" t="s">
        <v>184</v>
      </c>
      <c r="AU136" s="219" t="s">
        <v>85</v>
      </c>
      <c r="AY136" s="17" t="s">
        <v>182</v>
      </c>
      <c r="BE136" s="220">
        <f t="shared" ref="BE136:BE141" si="14">IF(N136="základní",J136,0)</f>
        <v>0</v>
      </c>
      <c r="BF136" s="220">
        <f t="shared" ref="BF136:BF141" si="15">IF(N136="snížená",J136,0)</f>
        <v>0</v>
      </c>
      <c r="BG136" s="220">
        <f t="shared" ref="BG136:BG141" si="16">IF(N136="zákl. přenesená",J136,0)</f>
        <v>0</v>
      </c>
      <c r="BH136" s="220">
        <f t="shared" ref="BH136:BH141" si="17">IF(N136="sníž. přenesená",J136,0)</f>
        <v>0</v>
      </c>
      <c r="BI136" s="220">
        <f t="shared" ref="BI136:BI141" si="18">IF(N136="nulová",J136,0)</f>
        <v>0</v>
      </c>
      <c r="BJ136" s="17" t="s">
        <v>83</v>
      </c>
      <c r="BK136" s="220">
        <f t="shared" ref="BK136:BK141" si="19">ROUND(I136*H136,2)</f>
        <v>0</v>
      </c>
      <c r="BL136" s="17" t="s">
        <v>189</v>
      </c>
      <c r="BM136" s="219" t="s">
        <v>3397</v>
      </c>
    </row>
    <row r="137" spans="1:65" s="2" customFormat="1" ht="21.75" customHeight="1">
      <c r="A137" s="34"/>
      <c r="B137" s="35"/>
      <c r="C137" s="208" t="s">
        <v>242</v>
      </c>
      <c r="D137" s="208" t="s">
        <v>184</v>
      </c>
      <c r="E137" s="209" t="s">
        <v>3398</v>
      </c>
      <c r="F137" s="210" t="s">
        <v>3399</v>
      </c>
      <c r="G137" s="211" t="s">
        <v>2086</v>
      </c>
      <c r="H137" s="212">
        <v>4</v>
      </c>
      <c r="I137" s="213"/>
      <c r="J137" s="214">
        <f t="shared" si="10"/>
        <v>0</v>
      </c>
      <c r="K137" s="210" t="s">
        <v>1</v>
      </c>
      <c r="L137" s="39"/>
      <c r="M137" s="215" t="s">
        <v>1</v>
      </c>
      <c r="N137" s="216" t="s">
        <v>41</v>
      </c>
      <c r="O137" s="71"/>
      <c r="P137" s="217">
        <f t="shared" si="11"/>
        <v>0</v>
      </c>
      <c r="Q137" s="217">
        <v>0</v>
      </c>
      <c r="R137" s="217">
        <f t="shared" si="12"/>
        <v>0</v>
      </c>
      <c r="S137" s="217">
        <v>0</v>
      </c>
      <c r="T137" s="218">
        <f t="shared" si="1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9" t="s">
        <v>189</v>
      </c>
      <c r="AT137" s="219" t="s">
        <v>184</v>
      </c>
      <c r="AU137" s="219" t="s">
        <v>85</v>
      </c>
      <c r="AY137" s="17" t="s">
        <v>182</v>
      </c>
      <c r="BE137" s="220">
        <f t="shared" si="14"/>
        <v>0</v>
      </c>
      <c r="BF137" s="220">
        <f t="shared" si="15"/>
        <v>0</v>
      </c>
      <c r="BG137" s="220">
        <f t="shared" si="16"/>
        <v>0</v>
      </c>
      <c r="BH137" s="220">
        <f t="shared" si="17"/>
        <v>0</v>
      </c>
      <c r="BI137" s="220">
        <f t="shared" si="18"/>
        <v>0</v>
      </c>
      <c r="BJ137" s="17" t="s">
        <v>83</v>
      </c>
      <c r="BK137" s="220">
        <f t="shared" si="19"/>
        <v>0</v>
      </c>
      <c r="BL137" s="17" t="s">
        <v>189</v>
      </c>
      <c r="BM137" s="219" t="s">
        <v>369</v>
      </c>
    </row>
    <row r="138" spans="1:65" s="2" customFormat="1" ht="16.5" customHeight="1">
      <c r="A138" s="34"/>
      <c r="B138" s="35"/>
      <c r="C138" s="208" t="s">
        <v>247</v>
      </c>
      <c r="D138" s="208" t="s">
        <v>184</v>
      </c>
      <c r="E138" s="209" t="s">
        <v>3400</v>
      </c>
      <c r="F138" s="210" t="s">
        <v>3401</v>
      </c>
      <c r="G138" s="211" t="s">
        <v>2086</v>
      </c>
      <c r="H138" s="212">
        <v>2</v>
      </c>
      <c r="I138" s="213"/>
      <c r="J138" s="214">
        <f t="shared" si="10"/>
        <v>0</v>
      </c>
      <c r="K138" s="210" t="s">
        <v>1</v>
      </c>
      <c r="L138" s="39"/>
      <c r="M138" s="215" t="s">
        <v>1</v>
      </c>
      <c r="N138" s="216" t="s">
        <v>41</v>
      </c>
      <c r="O138" s="71"/>
      <c r="P138" s="217">
        <f t="shared" si="11"/>
        <v>0</v>
      </c>
      <c r="Q138" s="217">
        <v>0</v>
      </c>
      <c r="R138" s="217">
        <f t="shared" si="12"/>
        <v>0</v>
      </c>
      <c r="S138" s="217">
        <v>0</v>
      </c>
      <c r="T138" s="218">
        <f t="shared" si="1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9" t="s">
        <v>189</v>
      </c>
      <c r="AT138" s="219" t="s">
        <v>184</v>
      </c>
      <c r="AU138" s="219" t="s">
        <v>85</v>
      </c>
      <c r="AY138" s="17" t="s">
        <v>182</v>
      </c>
      <c r="BE138" s="220">
        <f t="shared" si="14"/>
        <v>0</v>
      </c>
      <c r="BF138" s="220">
        <f t="shared" si="15"/>
        <v>0</v>
      </c>
      <c r="BG138" s="220">
        <f t="shared" si="16"/>
        <v>0</v>
      </c>
      <c r="BH138" s="220">
        <f t="shared" si="17"/>
        <v>0</v>
      </c>
      <c r="BI138" s="220">
        <f t="shared" si="18"/>
        <v>0</v>
      </c>
      <c r="BJ138" s="17" t="s">
        <v>83</v>
      </c>
      <c r="BK138" s="220">
        <f t="shared" si="19"/>
        <v>0</v>
      </c>
      <c r="BL138" s="17" t="s">
        <v>189</v>
      </c>
      <c r="BM138" s="219" t="s">
        <v>3402</v>
      </c>
    </row>
    <row r="139" spans="1:65" s="2" customFormat="1" ht="16.5" customHeight="1">
      <c r="A139" s="34"/>
      <c r="B139" s="35"/>
      <c r="C139" s="208" t="s">
        <v>251</v>
      </c>
      <c r="D139" s="208" t="s">
        <v>184</v>
      </c>
      <c r="E139" s="209" t="s">
        <v>3403</v>
      </c>
      <c r="F139" s="210" t="s">
        <v>3404</v>
      </c>
      <c r="G139" s="211" t="s">
        <v>3405</v>
      </c>
      <c r="H139" s="212">
        <v>1</v>
      </c>
      <c r="I139" s="213"/>
      <c r="J139" s="214">
        <f t="shared" si="10"/>
        <v>0</v>
      </c>
      <c r="K139" s="210" t="s">
        <v>1</v>
      </c>
      <c r="L139" s="39"/>
      <c r="M139" s="215" t="s">
        <v>1</v>
      </c>
      <c r="N139" s="216" t="s">
        <v>41</v>
      </c>
      <c r="O139" s="71"/>
      <c r="P139" s="217">
        <f t="shared" si="11"/>
        <v>0</v>
      </c>
      <c r="Q139" s="217">
        <v>0</v>
      </c>
      <c r="R139" s="217">
        <f t="shared" si="12"/>
        <v>0</v>
      </c>
      <c r="S139" s="217">
        <v>0</v>
      </c>
      <c r="T139" s="218">
        <f t="shared" si="1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189</v>
      </c>
      <c r="AT139" s="219" t="s">
        <v>184</v>
      </c>
      <c r="AU139" s="219" t="s">
        <v>85</v>
      </c>
      <c r="AY139" s="17" t="s">
        <v>182</v>
      </c>
      <c r="BE139" s="220">
        <f t="shared" si="14"/>
        <v>0</v>
      </c>
      <c r="BF139" s="220">
        <f t="shared" si="15"/>
        <v>0</v>
      </c>
      <c r="BG139" s="220">
        <f t="shared" si="16"/>
        <v>0</v>
      </c>
      <c r="BH139" s="220">
        <f t="shared" si="17"/>
        <v>0</v>
      </c>
      <c r="BI139" s="220">
        <f t="shared" si="18"/>
        <v>0</v>
      </c>
      <c r="BJ139" s="17" t="s">
        <v>83</v>
      </c>
      <c r="BK139" s="220">
        <f t="shared" si="19"/>
        <v>0</v>
      </c>
      <c r="BL139" s="17" t="s">
        <v>189</v>
      </c>
      <c r="BM139" s="219" t="s">
        <v>380</v>
      </c>
    </row>
    <row r="140" spans="1:65" s="2" customFormat="1" ht="16.5" customHeight="1">
      <c r="A140" s="34"/>
      <c r="B140" s="35"/>
      <c r="C140" s="208" t="s">
        <v>256</v>
      </c>
      <c r="D140" s="208" t="s">
        <v>184</v>
      </c>
      <c r="E140" s="209" t="s">
        <v>3406</v>
      </c>
      <c r="F140" s="210" t="s">
        <v>3407</v>
      </c>
      <c r="G140" s="211" t="s">
        <v>2086</v>
      </c>
      <c r="H140" s="212">
        <v>4</v>
      </c>
      <c r="I140" s="213"/>
      <c r="J140" s="214">
        <f t="shared" si="10"/>
        <v>0</v>
      </c>
      <c r="K140" s="210" t="s">
        <v>1</v>
      </c>
      <c r="L140" s="39"/>
      <c r="M140" s="215" t="s">
        <v>1</v>
      </c>
      <c r="N140" s="216" t="s">
        <v>41</v>
      </c>
      <c r="O140" s="71"/>
      <c r="P140" s="217">
        <f t="shared" si="11"/>
        <v>0</v>
      </c>
      <c r="Q140" s="217">
        <v>0</v>
      </c>
      <c r="R140" s="217">
        <f t="shared" si="12"/>
        <v>0</v>
      </c>
      <c r="S140" s="217">
        <v>0</v>
      </c>
      <c r="T140" s="218">
        <f t="shared" si="1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189</v>
      </c>
      <c r="AT140" s="219" t="s">
        <v>184</v>
      </c>
      <c r="AU140" s="219" t="s">
        <v>85</v>
      </c>
      <c r="AY140" s="17" t="s">
        <v>182</v>
      </c>
      <c r="BE140" s="220">
        <f t="shared" si="14"/>
        <v>0</v>
      </c>
      <c r="BF140" s="220">
        <f t="shared" si="15"/>
        <v>0</v>
      </c>
      <c r="BG140" s="220">
        <f t="shared" si="16"/>
        <v>0</v>
      </c>
      <c r="BH140" s="220">
        <f t="shared" si="17"/>
        <v>0</v>
      </c>
      <c r="BI140" s="220">
        <f t="shared" si="18"/>
        <v>0</v>
      </c>
      <c r="BJ140" s="17" t="s">
        <v>83</v>
      </c>
      <c r="BK140" s="220">
        <f t="shared" si="19"/>
        <v>0</v>
      </c>
      <c r="BL140" s="17" t="s">
        <v>189</v>
      </c>
      <c r="BM140" s="219" t="s">
        <v>3408</v>
      </c>
    </row>
    <row r="141" spans="1:65" s="2" customFormat="1" ht="16.5" customHeight="1">
      <c r="A141" s="34"/>
      <c r="B141" s="35"/>
      <c r="C141" s="208" t="s">
        <v>261</v>
      </c>
      <c r="D141" s="208" t="s">
        <v>184</v>
      </c>
      <c r="E141" s="209" t="s">
        <v>3409</v>
      </c>
      <c r="F141" s="210" t="s">
        <v>3410</v>
      </c>
      <c r="G141" s="211" t="s">
        <v>414</v>
      </c>
      <c r="H141" s="212">
        <v>2</v>
      </c>
      <c r="I141" s="213"/>
      <c r="J141" s="214">
        <f t="shared" si="10"/>
        <v>0</v>
      </c>
      <c r="K141" s="210" t="s">
        <v>1</v>
      </c>
      <c r="L141" s="39"/>
      <c r="M141" s="215" t="s">
        <v>1</v>
      </c>
      <c r="N141" s="216" t="s">
        <v>41</v>
      </c>
      <c r="O141" s="71"/>
      <c r="P141" s="217">
        <f t="shared" si="11"/>
        <v>0</v>
      </c>
      <c r="Q141" s="217">
        <v>0</v>
      </c>
      <c r="R141" s="217">
        <f t="shared" si="12"/>
        <v>0</v>
      </c>
      <c r="S141" s="217">
        <v>0</v>
      </c>
      <c r="T141" s="218">
        <f t="shared" si="1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9" t="s">
        <v>189</v>
      </c>
      <c r="AT141" s="219" t="s">
        <v>184</v>
      </c>
      <c r="AU141" s="219" t="s">
        <v>85</v>
      </c>
      <c r="AY141" s="17" t="s">
        <v>182</v>
      </c>
      <c r="BE141" s="220">
        <f t="shared" si="14"/>
        <v>0</v>
      </c>
      <c r="BF141" s="220">
        <f t="shared" si="15"/>
        <v>0</v>
      </c>
      <c r="BG141" s="220">
        <f t="shared" si="16"/>
        <v>0</v>
      </c>
      <c r="BH141" s="220">
        <f t="shared" si="17"/>
        <v>0</v>
      </c>
      <c r="BI141" s="220">
        <f t="shared" si="18"/>
        <v>0</v>
      </c>
      <c r="BJ141" s="17" t="s">
        <v>83</v>
      </c>
      <c r="BK141" s="220">
        <f t="shared" si="19"/>
        <v>0</v>
      </c>
      <c r="BL141" s="17" t="s">
        <v>189</v>
      </c>
      <c r="BM141" s="219" t="s">
        <v>3411</v>
      </c>
    </row>
    <row r="142" spans="1:65" s="12" customFormat="1" ht="22.9" customHeight="1">
      <c r="B142" s="192"/>
      <c r="C142" s="193"/>
      <c r="D142" s="194" t="s">
        <v>75</v>
      </c>
      <c r="E142" s="206" t="s">
        <v>3412</v>
      </c>
      <c r="F142" s="206" t="s">
        <v>3413</v>
      </c>
      <c r="G142" s="193"/>
      <c r="H142" s="193"/>
      <c r="I142" s="196"/>
      <c r="J142" s="207">
        <f>BK142</f>
        <v>0</v>
      </c>
      <c r="K142" s="193"/>
      <c r="L142" s="198"/>
      <c r="M142" s="199"/>
      <c r="N142" s="200"/>
      <c r="O142" s="200"/>
      <c r="P142" s="201">
        <f>SUM(P143:P154)</f>
        <v>0</v>
      </c>
      <c r="Q142" s="200"/>
      <c r="R142" s="201">
        <f>SUM(R143:R154)</f>
        <v>0</v>
      </c>
      <c r="S142" s="200"/>
      <c r="T142" s="202">
        <f>SUM(T143:T154)</f>
        <v>0</v>
      </c>
      <c r="AR142" s="203" t="s">
        <v>83</v>
      </c>
      <c r="AT142" s="204" t="s">
        <v>75</v>
      </c>
      <c r="AU142" s="204" t="s">
        <v>83</v>
      </c>
      <c r="AY142" s="203" t="s">
        <v>182</v>
      </c>
      <c r="BK142" s="205">
        <f>SUM(BK143:BK154)</f>
        <v>0</v>
      </c>
    </row>
    <row r="143" spans="1:65" s="2" customFormat="1" ht="21.75" customHeight="1">
      <c r="A143" s="34"/>
      <c r="B143" s="35"/>
      <c r="C143" s="208" t="s">
        <v>8</v>
      </c>
      <c r="D143" s="208" t="s">
        <v>184</v>
      </c>
      <c r="E143" s="209" t="s">
        <v>3414</v>
      </c>
      <c r="F143" s="210" t="s">
        <v>3415</v>
      </c>
      <c r="G143" s="211" t="s">
        <v>414</v>
      </c>
      <c r="H143" s="212">
        <v>1</v>
      </c>
      <c r="I143" s="213"/>
      <c r="J143" s="214">
        <f t="shared" ref="J143:J154" si="20">ROUND(I143*H143,2)</f>
        <v>0</v>
      </c>
      <c r="K143" s="210" t="s">
        <v>1</v>
      </c>
      <c r="L143" s="39"/>
      <c r="M143" s="215" t="s">
        <v>1</v>
      </c>
      <c r="N143" s="216" t="s">
        <v>41</v>
      </c>
      <c r="O143" s="71"/>
      <c r="P143" s="217">
        <f t="shared" ref="P143:P154" si="21">O143*H143</f>
        <v>0</v>
      </c>
      <c r="Q143" s="217">
        <v>0</v>
      </c>
      <c r="R143" s="217">
        <f t="shared" ref="R143:R154" si="22">Q143*H143</f>
        <v>0</v>
      </c>
      <c r="S143" s="217">
        <v>0</v>
      </c>
      <c r="T143" s="218">
        <f t="shared" ref="T143:T154" si="23"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9" t="s">
        <v>189</v>
      </c>
      <c r="AT143" s="219" t="s">
        <v>184</v>
      </c>
      <c r="AU143" s="219" t="s">
        <v>85</v>
      </c>
      <c r="AY143" s="17" t="s">
        <v>182</v>
      </c>
      <c r="BE143" s="220">
        <f t="shared" ref="BE143:BE154" si="24">IF(N143="základní",J143,0)</f>
        <v>0</v>
      </c>
      <c r="BF143" s="220">
        <f t="shared" ref="BF143:BF154" si="25">IF(N143="snížená",J143,0)</f>
        <v>0</v>
      </c>
      <c r="BG143" s="220">
        <f t="shared" ref="BG143:BG154" si="26">IF(N143="zákl. přenesená",J143,0)</f>
        <v>0</v>
      </c>
      <c r="BH143" s="220">
        <f t="shared" ref="BH143:BH154" si="27">IF(N143="sníž. přenesená",J143,0)</f>
        <v>0</v>
      </c>
      <c r="BI143" s="220">
        <f t="shared" ref="BI143:BI154" si="28">IF(N143="nulová",J143,0)</f>
        <v>0</v>
      </c>
      <c r="BJ143" s="17" t="s">
        <v>83</v>
      </c>
      <c r="BK143" s="220">
        <f t="shared" ref="BK143:BK154" si="29">ROUND(I143*H143,2)</f>
        <v>0</v>
      </c>
      <c r="BL143" s="17" t="s">
        <v>189</v>
      </c>
      <c r="BM143" s="219" t="s">
        <v>3416</v>
      </c>
    </row>
    <row r="144" spans="1:65" s="2" customFormat="1" ht="21.75" customHeight="1">
      <c r="A144" s="34"/>
      <c r="B144" s="35"/>
      <c r="C144" s="208" t="s">
        <v>275</v>
      </c>
      <c r="D144" s="208" t="s">
        <v>184</v>
      </c>
      <c r="E144" s="209" t="s">
        <v>3417</v>
      </c>
      <c r="F144" s="210" t="s">
        <v>3418</v>
      </c>
      <c r="G144" s="211" t="s">
        <v>414</v>
      </c>
      <c r="H144" s="212">
        <v>1</v>
      </c>
      <c r="I144" s="213"/>
      <c r="J144" s="214">
        <f t="shared" si="20"/>
        <v>0</v>
      </c>
      <c r="K144" s="210" t="s">
        <v>1</v>
      </c>
      <c r="L144" s="39"/>
      <c r="M144" s="215" t="s">
        <v>1</v>
      </c>
      <c r="N144" s="216" t="s">
        <v>41</v>
      </c>
      <c r="O144" s="71"/>
      <c r="P144" s="217">
        <f t="shared" si="21"/>
        <v>0</v>
      </c>
      <c r="Q144" s="217">
        <v>0</v>
      </c>
      <c r="R144" s="217">
        <f t="shared" si="22"/>
        <v>0</v>
      </c>
      <c r="S144" s="217">
        <v>0</v>
      </c>
      <c r="T144" s="218">
        <f t="shared" si="2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9" t="s">
        <v>189</v>
      </c>
      <c r="AT144" s="219" t="s">
        <v>184</v>
      </c>
      <c r="AU144" s="219" t="s">
        <v>85</v>
      </c>
      <c r="AY144" s="17" t="s">
        <v>182</v>
      </c>
      <c r="BE144" s="220">
        <f t="shared" si="24"/>
        <v>0</v>
      </c>
      <c r="BF144" s="220">
        <f t="shared" si="25"/>
        <v>0</v>
      </c>
      <c r="BG144" s="220">
        <f t="shared" si="26"/>
        <v>0</v>
      </c>
      <c r="BH144" s="220">
        <f t="shared" si="27"/>
        <v>0</v>
      </c>
      <c r="BI144" s="220">
        <f t="shared" si="28"/>
        <v>0</v>
      </c>
      <c r="BJ144" s="17" t="s">
        <v>83</v>
      </c>
      <c r="BK144" s="220">
        <f t="shared" si="29"/>
        <v>0</v>
      </c>
      <c r="BL144" s="17" t="s">
        <v>189</v>
      </c>
      <c r="BM144" s="219" t="s">
        <v>3419</v>
      </c>
    </row>
    <row r="145" spans="1:65" s="2" customFormat="1" ht="21.75" customHeight="1">
      <c r="A145" s="34"/>
      <c r="B145" s="35"/>
      <c r="C145" s="208" t="s">
        <v>279</v>
      </c>
      <c r="D145" s="208" t="s">
        <v>184</v>
      </c>
      <c r="E145" s="209" t="s">
        <v>3420</v>
      </c>
      <c r="F145" s="210" t="s">
        <v>3421</v>
      </c>
      <c r="G145" s="211" t="s">
        <v>414</v>
      </c>
      <c r="H145" s="212">
        <v>1</v>
      </c>
      <c r="I145" s="213"/>
      <c r="J145" s="214">
        <f t="shared" si="20"/>
        <v>0</v>
      </c>
      <c r="K145" s="210" t="s">
        <v>1</v>
      </c>
      <c r="L145" s="39"/>
      <c r="M145" s="215" t="s">
        <v>1</v>
      </c>
      <c r="N145" s="216" t="s">
        <v>41</v>
      </c>
      <c r="O145" s="71"/>
      <c r="P145" s="217">
        <f t="shared" si="21"/>
        <v>0</v>
      </c>
      <c r="Q145" s="217">
        <v>0</v>
      </c>
      <c r="R145" s="217">
        <f t="shared" si="22"/>
        <v>0</v>
      </c>
      <c r="S145" s="217">
        <v>0</v>
      </c>
      <c r="T145" s="218">
        <f t="shared" si="2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9" t="s">
        <v>189</v>
      </c>
      <c r="AT145" s="219" t="s">
        <v>184</v>
      </c>
      <c r="AU145" s="219" t="s">
        <v>85</v>
      </c>
      <c r="AY145" s="17" t="s">
        <v>182</v>
      </c>
      <c r="BE145" s="220">
        <f t="shared" si="24"/>
        <v>0</v>
      </c>
      <c r="BF145" s="220">
        <f t="shared" si="25"/>
        <v>0</v>
      </c>
      <c r="BG145" s="220">
        <f t="shared" si="26"/>
        <v>0</v>
      </c>
      <c r="BH145" s="220">
        <f t="shared" si="27"/>
        <v>0</v>
      </c>
      <c r="BI145" s="220">
        <f t="shared" si="28"/>
        <v>0</v>
      </c>
      <c r="BJ145" s="17" t="s">
        <v>83</v>
      </c>
      <c r="BK145" s="220">
        <f t="shared" si="29"/>
        <v>0</v>
      </c>
      <c r="BL145" s="17" t="s">
        <v>189</v>
      </c>
      <c r="BM145" s="219" t="s">
        <v>3422</v>
      </c>
    </row>
    <row r="146" spans="1:65" s="2" customFormat="1" ht="21.75" customHeight="1">
      <c r="A146" s="34"/>
      <c r="B146" s="35"/>
      <c r="C146" s="208" t="s">
        <v>293</v>
      </c>
      <c r="D146" s="208" t="s">
        <v>184</v>
      </c>
      <c r="E146" s="209" t="s">
        <v>3423</v>
      </c>
      <c r="F146" s="210" t="s">
        <v>3424</v>
      </c>
      <c r="G146" s="211" t="s">
        <v>414</v>
      </c>
      <c r="H146" s="212">
        <v>1</v>
      </c>
      <c r="I146" s="213"/>
      <c r="J146" s="214">
        <f t="shared" si="20"/>
        <v>0</v>
      </c>
      <c r="K146" s="210" t="s">
        <v>1</v>
      </c>
      <c r="L146" s="39"/>
      <c r="M146" s="215" t="s">
        <v>1</v>
      </c>
      <c r="N146" s="216" t="s">
        <v>41</v>
      </c>
      <c r="O146" s="71"/>
      <c r="P146" s="217">
        <f t="shared" si="21"/>
        <v>0</v>
      </c>
      <c r="Q146" s="217">
        <v>0</v>
      </c>
      <c r="R146" s="217">
        <f t="shared" si="22"/>
        <v>0</v>
      </c>
      <c r="S146" s="217">
        <v>0</v>
      </c>
      <c r="T146" s="218">
        <f t="shared" si="2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9" t="s">
        <v>189</v>
      </c>
      <c r="AT146" s="219" t="s">
        <v>184</v>
      </c>
      <c r="AU146" s="219" t="s">
        <v>85</v>
      </c>
      <c r="AY146" s="17" t="s">
        <v>182</v>
      </c>
      <c r="BE146" s="220">
        <f t="shared" si="24"/>
        <v>0</v>
      </c>
      <c r="BF146" s="220">
        <f t="shared" si="25"/>
        <v>0</v>
      </c>
      <c r="BG146" s="220">
        <f t="shared" si="26"/>
        <v>0</v>
      </c>
      <c r="BH146" s="220">
        <f t="shared" si="27"/>
        <v>0</v>
      </c>
      <c r="BI146" s="220">
        <f t="shared" si="28"/>
        <v>0</v>
      </c>
      <c r="BJ146" s="17" t="s">
        <v>83</v>
      </c>
      <c r="BK146" s="220">
        <f t="shared" si="29"/>
        <v>0</v>
      </c>
      <c r="BL146" s="17" t="s">
        <v>189</v>
      </c>
      <c r="BM146" s="219" t="s">
        <v>3425</v>
      </c>
    </row>
    <row r="147" spans="1:65" s="2" customFormat="1" ht="16.5" customHeight="1">
      <c r="A147" s="34"/>
      <c r="B147" s="35"/>
      <c r="C147" s="208" t="s">
        <v>298</v>
      </c>
      <c r="D147" s="208" t="s">
        <v>184</v>
      </c>
      <c r="E147" s="209" t="s">
        <v>3426</v>
      </c>
      <c r="F147" s="210" t="s">
        <v>3382</v>
      </c>
      <c r="G147" s="211" t="s">
        <v>414</v>
      </c>
      <c r="H147" s="212">
        <v>8</v>
      </c>
      <c r="I147" s="213"/>
      <c r="J147" s="214">
        <f t="shared" si="20"/>
        <v>0</v>
      </c>
      <c r="K147" s="210" t="s">
        <v>1</v>
      </c>
      <c r="L147" s="39"/>
      <c r="M147" s="215" t="s">
        <v>1</v>
      </c>
      <c r="N147" s="216" t="s">
        <v>41</v>
      </c>
      <c r="O147" s="71"/>
      <c r="P147" s="217">
        <f t="shared" si="21"/>
        <v>0</v>
      </c>
      <c r="Q147" s="217">
        <v>0</v>
      </c>
      <c r="R147" s="217">
        <f t="shared" si="22"/>
        <v>0</v>
      </c>
      <c r="S147" s="217">
        <v>0</v>
      </c>
      <c r="T147" s="218">
        <f t="shared" si="2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9" t="s">
        <v>189</v>
      </c>
      <c r="AT147" s="219" t="s">
        <v>184</v>
      </c>
      <c r="AU147" s="219" t="s">
        <v>85</v>
      </c>
      <c r="AY147" s="17" t="s">
        <v>182</v>
      </c>
      <c r="BE147" s="220">
        <f t="shared" si="24"/>
        <v>0</v>
      </c>
      <c r="BF147" s="220">
        <f t="shared" si="25"/>
        <v>0</v>
      </c>
      <c r="BG147" s="220">
        <f t="shared" si="26"/>
        <v>0</v>
      </c>
      <c r="BH147" s="220">
        <f t="shared" si="27"/>
        <v>0</v>
      </c>
      <c r="BI147" s="220">
        <f t="shared" si="28"/>
        <v>0</v>
      </c>
      <c r="BJ147" s="17" t="s">
        <v>83</v>
      </c>
      <c r="BK147" s="220">
        <f t="shared" si="29"/>
        <v>0</v>
      </c>
      <c r="BL147" s="17" t="s">
        <v>189</v>
      </c>
      <c r="BM147" s="219" t="s">
        <v>3427</v>
      </c>
    </row>
    <row r="148" spans="1:65" s="2" customFormat="1" ht="16.5" customHeight="1">
      <c r="A148" s="34"/>
      <c r="B148" s="35"/>
      <c r="C148" s="208" t="s">
        <v>304</v>
      </c>
      <c r="D148" s="208" t="s">
        <v>184</v>
      </c>
      <c r="E148" s="209" t="s">
        <v>3428</v>
      </c>
      <c r="F148" s="210" t="s">
        <v>3385</v>
      </c>
      <c r="G148" s="211" t="s">
        <v>414</v>
      </c>
      <c r="H148" s="212">
        <v>1</v>
      </c>
      <c r="I148" s="213"/>
      <c r="J148" s="214">
        <f t="shared" si="20"/>
        <v>0</v>
      </c>
      <c r="K148" s="210" t="s">
        <v>1</v>
      </c>
      <c r="L148" s="39"/>
      <c r="M148" s="215" t="s">
        <v>1</v>
      </c>
      <c r="N148" s="216" t="s">
        <v>41</v>
      </c>
      <c r="O148" s="71"/>
      <c r="P148" s="217">
        <f t="shared" si="21"/>
        <v>0</v>
      </c>
      <c r="Q148" s="217">
        <v>0</v>
      </c>
      <c r="R148" s="217">
        <f t="shared" si="22"/>
        <v>0</v>
      </c>
      <c r="S148" s="217">
        <v>0</v>
      </c>
      <c r="T148" s="218">
        <f t="shared" si="2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9" t="s">
        <v>189</v>
      </c>
      <c r="AT148" s="219" t="s">
        <v>184</v>
      </c>
      <c r="AU148" s="219" t="s">
        <v>85</v>
      </c>
      <c r="AY148" s="17" t="s">
        <v>182</v>
      </c>
      <c r="BE148" s="220">
        <f t="shared" si="24"/>
        <v>0</v>
      </c>
      <c r="BF148" s="220">
        <f t="shared" si="25"/>
        <v>0</v>
      </c>
      <c r="BG148" s="220">
        <f t="shared" si="26"/>
        <v>0</v>
      </c>
      <c r="BH148" s="220">
        <f t="shared" si="27"/>
        <v>0</v>
      </c>
      <c r="BI148" s="220">
        <f t="shared" si="28"/>
        <v>0</v>
      </c>
      <c r="BJ148" s="17" t="s">
        <v>83</v>
      </c>
      <c r="BK148" s="220">
        <f t="shared" si="29"/>
        <v>0</v>
      </c>
      <c r="BL148" s="17" t="s">
        <v>189</v>
      </c>
      <c r="BM148" s="219" t="s">
        <v>3429</v>
      </c>
    </row>
    <row r="149" spans="1:65" s="2" customFormat="1" ht="16.5" customHeight="1">
      <c r="A149" s="34"/>
      <c r="B149" s="35"/>
      <c r="C149" s="208" t="s">
        <v>7</v>
      </c>
      <c r="D149" s="208" t="s">
        <v>184</v>
      </c>
      <c r="E149" s="209" t="s">
        <v>3430</v>
      </c>
      <c r="F149" s="210" t="s">
        <v>3431</v>
      </c>
      <c r="G149" s="211" t="s">
        <v>414</v>
      </c>
      <c r="H149" s="212">
        <v>4</v>
      </c>
      <c r="I149" s="213"/>
      <c r="J149" s="214">
        <f t="shared" si="20"/>
        <v>0</v>
      </c>
      <c r="K149" s="210" t="s">
        <v>1</v>
      </c>
      <c r="L149" s="39"/>
      <c r="M149" s="215" t="s">
        <v>1</v>
      </c>
      <c r="N149" s="216" t="s">
        <v>41</v>
      </c>
      <c r="O149" s="71"/>
      <c r="P149" s="217">
        <f t="shared" si="21"/>
        <v>0</v>
      </c>
      <c r="Q149" s="217">
        <v>0</v>
      </c>
      <c r="R149" s="217">
        <f t="shared" si="22"/>
        <v>0</v>
      </c>
      <c r="S149" s="217">
        <v>0</v>
      </c>
      <c r="T149" s="218">
        <f t="shared" si="2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9" t="s">
        <v>189</v>
      </c>
      <c r="AT149" s="219" t="s">
        <v>184</v>
      </c>
      <c r="AU149" s="219" t="s">
        <v>85</v>
      </c>
      <c r="AY149" s="17" t="s">
        <v>182</v>
      </c>
      <c r="BE149" s="220">
        <f t="shared" si="24"/>
        <v>0</v>
      </c>
      <c r="BF149" s="220">
        <f t="shared" si="25"/>
        <v>0</v>
      </c>
      <c r="BG149" s="220">
        <f t="shared" si="26"/>
        <v>0</v>
      </c>
      <c r="BH149" s="220">
        <f t="shared" si="27"/>
        <v>0</v>
      </c>
      <c r="BI149" s="220">
        <f t="shared" si="28"/>
        <v>0</v>
      </c>
      <c r="BJ149" s="17" t="s">
        <v>83</v>
      </c>
      <c r="BK149" s="220">
        <f t="shared" si="29"/>
        <v>0</v>
      </c>
      <c r="BL149" s="17" t="s">
        <v>189</v>
      </c>
      <c r="BM149" s="219" t="s">
        <v>3432</v>
      </c>
    </row>
    <row r="150" spans="1:65" s="2" customFormat="1" ht="16.5" customHeight="1">
      <c r="A150" s="34"/>
      <c r="B150" s="35"/>
      <c r="C150" s="208" t="s">
        <v>314</v>
      </c>
      <c r="D150" s="208" t="s">
        <v>184</v>
      </c>
      <c r="E150" s="209" t="s">
        <v>3433</v>
      </c>
      <c r="F150" s="210" t="s">
        <v>3434</v>
      </c>
      <c r="G150" s="211" t="s">
        <v>414</v>
      </c>
      <c r="H150" s="212">
        <v>1</v>
      </c>
      <c r="I150" s="213"/>
      <c r="J150" s="214">
        <f t="shared" si="20"/>
        <v>0</v>
      </c>
      <c r="K150" s="210" t="s">
        <v>1</v>
      </c>
      <c r="L150" s="39"/>
      <c r="M150" s="215" t="s">
        <v>1</v>
      </c>
      <c r="N150" s="216" t="s">
        <v>41</v>
      </c>
      <c r="O150" s="71"/>
      <c r="P150" s="217">
        <f t="shared" si="21"/>
        <v>0</v>
      </c>
      <c r="Q150" s="217">
        <v>0</v>
      </c>
      <c r="R150" s="217">
        <f t="shared" si="22"/>
        <v>0</v>
      </c>
      <c r="S150" s="217">
        <v>0</v>
      </c>
      <c r="T150" s="218">
        <f t="shared" si="2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9" t="s">
        <v>189</v>
      </c>
      <c r="AT150" s="219" t="s">
        <v>184</v>
      </c>
      <c r="AU150" s="219" t="s">
        <v>85</v>
      </c>
      <c r="AY150" s="17" t="s">
        <v>182</v>
      </c>
      <c r="BE150" s="220">
        <f t="shared" si="24"/>
        <v>0</v>
      </c>
      <c r="BF150" s="220">
        <f t="shared" si="25"/>
        <v>0</v>
      </c>
      <c r="BG150" s="220">
        <f t="shared" si="26"/>
        <v>0</v>
      </c>
      <c r="BH150" s="220">
        <f t="shared" si="27"/>
        <v>0</v>
      </c>
      <c r="BI150" s="220">
        <f t="shared" si="28"/>
        <v>0</v>
      </c>
      <c r="BJ150" s="17" t="s">
        <v>83</v>
      </c>
      <c r="BK150" s="220">
        <f t="shared" si="29"/>
        <v>0</v>
      </c>
      <c r="BL150" s="17" t="s">
        <v>189</v>
      </c>
      <c r="BM150" s="219" t="s">
        <v>436</v>
      </c>
    </row>
    <row r="151" spans="1:65" s="2" customFormat="1" ht="16.5" customHeight="1">
      <c r="A151" s="34"/>
      <c r="B151" s="35"/>
      <c r="C151" s="208" t="s">
        <v>323</v>
      </c>
      <c r="D151" s="208" t="s">
        <v>184</v>
      </c>
      <c r="E151" s="209" t="s">
        <v>3435</v>
      </c>
      <c r="F151" s="210" t="s">
        <v>3436</v>
      </c>
      <c r="G151" s="211" t="s">
        <v>414</v>
      </c>
      <c r="H151" s="212">
        <v>1</v>
      </c>
      <c r="I151" s="213"/>
      <c r="J151" s="214">
        <f t="shared" si="20"/>
        <v>0</v>
      </c>
      <c r="K151" s="210" t="s">
        <v>1</v>
      </c>
      <c r="L151" s="39"/>
      <c r="M151" s="215" t="s">
        <v>1</v>
      </c>
      <c r="N151" s="216" t="s">
        <v>41</v>
      </c>
      <c r="O151" s="71"/>
      <c r="P151" s="217">
        <f t="shared" si="21"/>
        <v>0</v>
      </c>
      <c r="Q151" s="217">
        <v>0</v>
      </c>
      <c r="R151" s="217">
        <f t="shared" si="22"/>
        <v>0</v>
      </c>
      <c r="S151" s="217">
        <v>0</v>
      </c>
      <c r="T151" s="218">
        <f t="shared" si="2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9" t="s">
        <v>189</v>
      </c>
      <c r="AT151" s="219" t="s">
        <v>184</v>
      </c>
      <c r="AU151" s="219" t="s">
        <v>85</v>
      </c>
      <c r="AY151" s="17" t="s">
        <v>182</v>
      </c>
      <c r="BE151" s="220">
        <f t="shared" si="24"/>
        <v>0</v>
      </c>
      <c r="BF151" s="220">
        <f t="shared" si="25"/>
        <v>0</v>
      </c>
      <c r="BG151" s="220">
        <f t="shared" si="26"/>
        <v>0</v>
      </c>
      <c r="BH151" s="220">
        <f t="shared" si="27"/>
        <v>0</v>
      </c>
      <c r="BI151" s="220">
        <f t="shared" si="28"/>
        <v>0</v>
      </c>
      <c r="BJ151" s="17" t="s">
        <v>83</v>
      </c>
      <c r="BK151" s="220">
        <f t="shared" si="29"/>
        <v>0</v>
      </c>
      <c r="BL151" s="17" t="s">
        <v>189</v>
      </c>
      <c r="BM151" s="219" t="s">
        <v>3437</v>
      </c>
    </row>
    <row r="152" spans="1:65" s="2" customFormat="1" ht="16.5" customHeight="1">
      <c r="A152" s="34"/>
      <c r="B152" s="35"/>
      <c r="C152" s="208" t="s">
        <v>328</v>
      </c>
      <c r="D152" s="208" t="s">
        <v>184</v>
      </c>
      <c r="E152" s="209" t="s">
        <v>3438</v>
      </c>
      <c r="F152" s="210" t="s">
        <v>3439</v>
      </c>
      <c r="G152" s="211" t="s">
        <v>414</v>
      </c>
      <c r="H152" s="212">
        <v>16</v>
      </c>
      <c r="I152" s="213"/>
      <c r="J152" s="214">
        <f t="shared" si="20"/>
        <v>0</v>
      </c>
      <c r="K152" s="210" t="s">
        <v>1</v>
      </c>
      <c r="L152" s="39"/>
      <c r="M152" s="215" t="s">
        <v>1</v>
      </c>
      <c r="N152" s="216" t="s">
        <v>41</v>
      </c>
      <c r="O152" s="71"/>
      <c r="P152" s="217">
        <f t="shared" si="21"/>
        <v>0</v>
      </c>
      <c r="Q152" s="217">
        <v>0</v>
      </c>
      <c r="R152" s="217">
        <f t="shared" si="22"/>
        <v>0</v>
      </c>
      <c r="S152" s="217">
        <v>0</v>
      </c>
      <c r="T152" s="218">
        <f t="shared" si="2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9" t="s">
        <v>189</v>
      </c>
      <c r="AT152" s="219" t="s">
        <v>184</v>
      </c>
      <c r="AU152" s="219" t="s">
        <v>85</v>
      </c>
      <c r="AY152" s="17" t="s">
        <v>182</v>
      </c>
      <c r="BE152" s="220">
        <f t="shared" si="24"/>
        <v>0</v>
      </c>
      <c r="BF152" s="220">
        <f t="shared" si="25"/>
        <v>0</v>
      </c>
      <c r="BG152" s="220">
        <f t="shared" si="26"/>
        <v>0</v>
      </c>
      <c r="BH152" s="220">
        <f t="shared" si="27"/>
        <v>0</v>
      </c>
      <c r="BI152" s="220">
        <f t="shared" si="28"/>
        <v>0</v>
      </c>
      <c r="BJ152" s="17" t="s">
        <v>83</v>
      </c>
      <c r="BK152" s="220">
        <f t="shared" si="29"/>
        <v>0</v>
      </c>
      <c r="BL152" s="17" t="s">
        <v>189</v>
      </c>
      <c r="BM152" s="219" t="s">
        <v>3440</v>
      </c>
    </row>
    <row r="153" spans="1:65" s="2" customFormat="1" ht="16.5" customHeight="1">
      <c r="A153" s="34"/>
      <c r="B153" s="35"/>
      <c r="C153" s="208" t="s">
        <v>340</v>
      </c>
      <c r="D153" s="208" t="s">
        <v>184</v>
      </c>
      <c r="E153" s="209" t="s">
        <v>3441</v>
      </c>
      <c r="F153" s="210" t="s">
        <v>3442</v>
      </c>
      <c r="G153" s="211" t="s">
        <v>414</v>
      </c>
      <c r="H153" s="212">
        <v>24</v>
      </c>
      <c r="I153" s="213"/>
      <c r="J153" s="214">
        <f t="shared" si="20"/>
        <v>0</v>
      </c>
      <c r="K153" s="210" t="s">
        <v>1</v>
      </c>
      <c r="L153" s="39"/>
      <c r="M153" s="215" t="s">
        <v>1</v>
      </c>
      <c r="N153" s="216" t="s">
        <v>41</v>
      </c>
      <c r="O153" s="71"/>
      <c r="P153" s="217">
        <f t="shared" si="21"/>
        <v>0</v>
      </c>
      <c r="Q153" s="217">
        <v>0</v>
      </c>
      <c r="R153" s="217">
        <f t="shared" si="22"/>
        <v>0</v>
      </c>
      <c r="S153" s="217">
        <v>0</v>
      </c>
      <c r="T153" s="218">
        <f t="shared" si="2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9" t="s">
        <v>189</v>
      </c>
      <c r="AT153" s="219" t="s">
        <v>184</v>
      </c>
      <c r="AU153" s="219" t="s">
        <v>85</v>
      </c>
      <c r="AY153" s="17" t="s">
        <v>182</v>
      </c>
      <c r="BE153" s="220">
        <f t="shared" si="24"/>
        <v>0</v>
      </c>
      <c r="BF153" s="220">
        <f t="shared" si="25"/>
        <v>0</v>
      </c>
      <c r="BG153" s="220">
        <f t="shared" si="26"/>
        <v>0</v>
      </c>
      <c r="BH153" s="220">
        <f t="shared" si="27"/>
        <v>0</v>
      </c>
      <c r="BI153" s="220">
        <f t="shared" si="28"/>
        <v>0</v>
      </c>
      <c r="BJ153" s="17" t="s">
        <v>83</v>
      </c>
      <c r="BK153" s="220">
        <f t="shared" si="29"/>
        <v>0</v>
      </c>
      <c r="BL153" s="17" t="s">
        <v>189</v>
      </c>
      <c r="BM153" s="219" t="s">
        <v>3443</v>
      </c>
    </row>
    <row r="154" spans="1:65" s="2" customFormat="1" ht="16.5" customHeight="1">
      <c r="A154" s="34"/>
      <c r="B154" s="35"/>
      <c r="C154" s="208" t="s">
        <v>346</v>
      </c>
      <c r="D154" s="208" t="s">
        <v>184</v>
      </c>
      <c r="E154" s="209" t="s">
        <v>3444</v>
      </c>
      <c r="F154" s="210" t="s">
        <v>3410</v>
      </c>
      <c r="G154" s="211" t="s">
        <v>414</v>
      </c>
      <c r="H154" s="212">
        <v>6</v>
      </c>
      <c r="I154" s="213"/>
      <c r="J154" s="214">
        <f t="shared" si="20"/>
        <v>0</v>
      </c>
      <c r="K154" s="210" t="s">
        <v>1</v>
      </c>
      <c r="L154" s="39"/>
      <c r="M154" s="265" t="s">
        <v>1</v>
      </c>
      <c r="N154" s="266" t="s">
        <v>41</v>
      </c>
      <c r="O154" s="267"/>
      <c r="P154" s="268">
        <f t="shared" si="21"/>
        <v>0</v>
      </c>
      <c r="Q154" s="268">
        <v>0</v>
      </c>
      <c r="R154" s="268">
        <f t="shared" si="22"/>
        <v>0</v>
      </c>
      <c r="S154" s="268">
        <v>0</v>
      </c>
      <c r="T154" s="269">
        <f t="shared" si="2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9" t="s">
        <v>189</v>
      </c>
      <c r="AT154" s="219" t="s">
        <v>184</v>
      </c>
      <c r="AU154" s="219" t="s">
        <v>85</v>
      </c>
      <c r="AY154" s="17" t="s">
        <v>182</v>
      </c>
      <c r="BE154" s="220">
        <f t="shared" si="24"/>
        <v>0</v>
      </c>
      <c r="BF154" s="220">
        <f t="shared" si="25"/>
        <v>0</v>
      </c>
      <c r="BG154" s="220">
        <f t="shared" si="26"/>
        <v>0</v>
      </c>
      <c r="BH154" s="220">
        <f t="shared" si="27"/>
        <v>0</v>
      </c>
      <c r="BI154" s="220">
        <f t="shared" si="28"/>
        <v>0</v>
      </c>
      <c r="BJ154" s="17" t="s">
        <v>83</v>
      </c>
      <c r="BK154" s="220">
        <f t="shared" si="29"/>
        <v>0</v>
      </c>
      <c r="BL154" s="17" t="s">
        <v>189</v>
      </c>
      <c r="BM154" s="219" t="s">
        <v>3445</v>
      </c>
    </row>
    <row r="155" spans="1:65" s="2" customFormat="1" ht="6.95" customHeight="1">
      <c r="A155" s="34"/>
      <c r="B155" s="54"/>
      <c r="C155" s="55"/>
      <c r="D155" s="55"/>
      <c r="E155" s="55"/>
      <c r="F155" s="55"/>
      <c r="G155" s="55"/>
      <c r="H155" s="55"/>
      <c r="I155" s="158"/>
      <c r="J155" s="55"/>
      <c r="K155" s="55"/>
      <c r="L155" s="39"/>
      <c r="M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</row>
  </sheetData>
  <sheetProtection password="EA0A" sheet="1" objects="1" scenarios="1" formatColumns="0" formatRows="0" autoFilter="0"/>
  <autoFilter ref="C123:K154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24</vt:i4>
      </vt:variant>
    </vt:vector>
  </HeadingPairs>
  <TitlesOfParts>
    <vt:vector size="36" baseType="lpstr">
      <vt:lpstr>Rekapitulace stavby</vt:lpstr>
      <vt:lpstr>část  STAV - Stavební část</vt:lpstr>
      <vt:lpstr>část ÚT - F.1.4.a - Zaříz...</vt:lpstr>
      <vt:lpstr>část VZT - F.1.4.c - Zaří...</vt:lpstr>
      <vt:lpstr>část ZTI - F.1.4.e - Zdra...</vt:lpstr>
      <vt:lpstr>část EI - F.1.4.g - Zaříz...</vt:lpstr>
      <vt:lpstr>část SLP - F.1.4.h - Zaří...</vt:lpstr>
      <vt:lpstr>část GASTRO - F.1.4.i - T...</vt:lpstr>
      <vt:lpstr>část INT - F.1.5. - Interiér</vt:lpstr>
      <vt:lpstr>SO 07 - Domovní plynovod</vt:lpstr>
      <vt:lpstr>PŘÍSTUP - Oprava chodníku...</vt:lpstr>
      <vt:lpstr>VRN - Vedlejší rozpočtové...</vt:lpstr>
      <vt:lpstr>'část  STAV - Stavební část'!Názvy_tisku</vt:lpstr>
      <vt:lpstr>'část EI - F.1.4.g - Zaříz...'!Názvy_tisku</vt:lpstr>
      <vt:lpstr>'část GASTRO - F.1.4.i - T...'!Názvy_tisku</vt:lpstr>
      <vt:lpstr>'část INT - F.1.5. - Interiér'!Názvy_tisku</vt:lpstr>
      <vt:lpstr>'část SLP - F.1.4.h - Zaří...'!Názvy_tisku</vt:lpstr>
      <vt:lpstr>'část ÚT - F.1.4.a - Zaříz...'!Názvy_tisku</vt:lpstr>
      <vt:lpstr>'část VZT - F.1.4.c - Zaří...'!Názvy_tisku</vt:lpstr>
      <vt:lpstr>'část ZTI - F.1.4.e - Zdra...'!Názvy_tisku</vt:lpstr>
      <vt:lpstr>'PŘÍSTUP - Oprava chodníku...'!Názvy_tisku</vt:lpstr>
      <vt:lpstr>'Rekapitulace stavby'!Názvy_tisku</vt:lpstr>
      <vt:lpstr>'SO 07 - Domovní plynovod'!Názvy_tisku</vt:lpstr>
      <vt:lpstr>'VRN - Vedlejší rozpočtové...'!Názvy_tisku</vt:lpstr>
      <vt:lpstr>'část  STAV - Stavební část'!Oblast_tisku</vt:lpstr>
      <vt:lpstr>'část EI - F.1.4.g - Zaříz...'!Oblast_tisku</vt:lpstr>
      <vt:lpstr>'část GASTRO - F.1.4.i - T...'!Oblast_tisku</vt:lpstr>
      <vt:lpstr>'část INT - F.1.5. - Interiér'!Oblast_tisku</vt:lpstr>
      <vt:lpstr>'část SLP - F.1.4.h - Zaří...'!Oblast_tisku</vt:lpstr>
      <vt:lpstr>'část ÚT - F.1.4.a - Zaříz...'!Oblast_tisku</vt:lpstr>
      <vt:lpstr>'část VZT - F.1.4.c - Zaří...'!Oblast_tisku</vt:lpstr>
      <vt:lpstr>'část ZTI - F.1.4.e - Zdra...'!Oblast_tisku</vt:lpstr>
      <vt:lpstr>'PŘÍSTUP - Oprava chodníku...'!Oblast_tisku</vt:lpstr>
      <vt:lpstr>'Rekapitulace stavby'!Oblast_tisku</vt:lpstr>
      <vt:lpstr>'SO 07 - Domovní plynovod'!Oblast_tisku</vt:lpstr>
      <vt:lpstr>'VRN - Vedlejší rozpočtové...'!Oblast_tisku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JARDA\user</dc:creator>
  <cp:lastModifiedBy>user</cp:lastModifiedBy>
  <dcterms:created xsi:type="dcterms:W3CDTF">2020-02-11T14:11:21Z</dcterms:created>
  <dcterms:modified xsi:type="dcterms:W3CDTF">2020-02-11T14:17:38Z</dcterms:modified>
</cp:coreProperties>
</file>